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SS Mode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5" authorId="0">
      <text>
        <r>
          <rPr>
            <sz val="10"/>
            <rFont val="Arial"/>
            <family val="2"/>
          </rPr>
          <t xml:space="preserve">Income statement charge. The cash flow add-back is smaller ($11mm/$36mm) because part of the charge was cash severance/exit costs.</t>
        </r>
      </text>
    </comment>
    <comment ref="A27" authorId="0">
      <text>
        <r>
          <rPr>
            <sz val="10"/>
            <rFont val="Arial"/>
            <family val="2"/>
          </rPr>
          <t xml:space="preserve">Reported EPS hardcoded: recomputing from the rounded share counts in the 10-K (e.g. 272/114 = $2.39) would not tie to the reported $2.38.</t>
        </r>
      </text>
    </comment>
    <comment ref="A32" authorId="0">
      <text>
        <r>
          <rPr>
            <sz val="10"/>
            <rFont val="Arial"/>
            <family val="2"/>
          </rPr>
          <t xml:space="preserve">FY2023 was a 53-week year, so FY2024 growth compares 52 weeks with 53.</t>
        </r>
      </text>
    </comment>
    <comment ref="A118" authorId="0">
      <text>
        <r>
          <rPr>
            <sz val="10"/>
            <rFont val="Arial"/>
            <family val="2"/>
          </rPr>
          <t xml:space="preserve">Dividends charged to retained earnings per the equity statement (p.44). Cash dividends paid on the cash flow statement are $56mm in FY2025; the equity statement records the $1mm difference against treasury stock.</t>
        </r>
      </text>
    </comment>
    <comment ref="A127" authorId="0">
      <text>
        <r>
          <rPr>
            <sz val="10"/>
            <rFont val="Arial"/>
            <family val="2"/>
          </rPr>
          <t xml:space="preserve">The 10-K has no PP&amp;E rollforward, so this residual is backed out of the reported balance. The 10-K discloses sales of property ($54mm proceeds, p.45) and $9mm of finance-lease asset disposals (Note 3) but not their book values, so the residual can't be split further.</t>
        </r>
      </text>
    </comment>
    <comment ref="B107" authorId="0">
      <text>
        <r>
          <rPr>
            <sz val="10"/>
            <rFont val="Arial"/>
            <family val="2"/>
          </rPr>
          <t xml:space="preserve">FY2023 beginning cash per 10-K cash flow statement, p.45.</t>
        </r>
      </text>
    </comment>
  </commentList>
</comments>
</file>

<file path=xl/sharedStrings.xml><?xml version="1.0" encoding="utf-8"?>
<sst xmlns="http://schemas.openxmlformats.org/spreadsheetml/2006/main" count="142" uniqueCount="137">
  <si>
    <t xml:space="preserve">Kohl's Corporation (NYSE: KSS) - Historical 3-Statement Model</t>
  </si>
  <si>
    <t xml:space="preserve">$ in millions, except per-share data. Source: Kohl's Form 10-K for fiscal year ended January 31, 2026 (dated March 19, 2026).</t>
  </si>
  <si>
    <t xml:space="preserve">Blue = hardcoded input from 10-K; Black = formula. Expenses and cash outflows shown as negatives.</t>
  </si>
  <si>
    <t xml:space="preserve">Fiscal year</t>
  </si>
  <si>
    <t xml:space="preserve">FY2023</t>
  </si>
  <si>
    <t xml:space="preserve">FY2024</t>
  </si>
  <si>
    <t xml:space="preserve">FY2025</t>
  </si>
  <si>
    <t xml:space="preserve">Fiscal year ended</t>
  </si>
  <si>
    <t xml:space="preserve">Feb 3, 2024 (53 wks)</t>
  </si>
  <si>
    <t xml:space="preserve">Feb 1, 2025 (52 wks)</t>
  </si>
  <si>
    <t xml:space="preserve">Jan 31, 2026 (52 wks)</t>
  </si>
  <si>
    <t xml:space="preserve">INCOME STATEMENT</t>
  </si>
  <si>
    <t xml:space="preserve">Source: Consolidated Statements of Operations, 10-K p.43</t>
  </si>
  <si>
    <t xml:space="preserve">Net sales</t>
  </si>
  <si>
    <t xml:space="preserve">Cost of merchandise sold</t>
  </si>
  <si>
    <t xml:space="preserve">Gross profit</t>
  </si>
  <si>
    <t xml:space="preserve">Other revenue</t>
  </si>
  <si>
    <t xml:space="preserve">Selling, general, and administrative</t>
  </si>
  <si>
    <t xml:space="preserve">Depreciation and amortization</t>
  </si>
  <si>
    <t xml:space="preserve">Impairments, store closing, and other costs</t>
  </si>
  <si>
    <t xml:space="preserve">Gain on legal settlement</t>
  </si>
  <si>
    <t xml:space="preserve">Operating income</t>
  </si>
  <si>
    <t xml:space="preserve">Interest expense, net</t>
  </si>
  <si>
    <t xml:space="preserve">Income before income taxes</t>
  </si>
  <si>
    <t xml:space="preserve">Provision for income taxes</t>
  </si>
  <si>
    <t xml:space="preserve">Net income</t>
  </si>
  <si>
    <t xml:space="preserve">Per-share data (EPS: p.43; shares: Note 1, p.52; dividends: p.44)</t>
  </si>
  <si>
    <t xml:space="preserve">Weighted-average shares - basic (mm)</t>
  </si>
  <si>
    <t xml:space="preserve">Weighted-average shares - diluted (mm)</t>
  </si>
  <si>
    <t xml:space="preserve">Basic EPS (as reported)</t>
  </si>
  <si>
    <t xml:space="preserve">Diluted EPS (as reported)</t>
  </si>
  <si>
    <t xml:space="preserve">Dividends paid per share</t>
  </si>
  <si>
    <t xml:space="preserve">Key metrics</t>
  </si>
  <si>
    <t xml:space="preserve">Total revenue (net sales + other revenue)</t>
  </si>
  <si>
    <t xml:space="preserve">Net sales growth</t>
  </si>
  <si>
    <t xml:space="preserve">Gross margin (% of net sales)</t>
  </si>
  <si>
    <t xml:space="preserve">Operating margin (% of total revenue)</t>
  </si>
  <si>
    <t xml:space="preserve">Effective tax rate</t>
  </si>
  <si>
    <t xml:space="preserve">BALANCE SHEET</t>
  </si>
  <si>
    <t xml:space="preserve">Source: Consolidated Balance Sheets, 10-K p.42</t>
  </si>
  <si>
    <t xml:space="preserve">FY2023 balance sheet (Feb 3, 2024) is not presented in this 10-K; see the FY2024 10-K.</t>
  </si>
  <si>
    <t xml:space="preserve">Assets</t>
  </si>
  <si>
    <t xml:space="preserve">Cash and cash equivalents</t>
  </si>
  <si>
    <t xml:space="preserve">Merchandise inventories</t>
  </si>
  <si>
    <t xml:space="preserve">Other current assets</t>
  </si>
  <si>
    <t xml:space="preserve">Total current assets</t>
  </si>
  <si>
    <t xml:space="preserve">Property and equipment, net</t>
  </si>
  <si>
    <t xml:space="preserve">Operating lease assets</t>
  </si>
  <si>
    <t xml:space="preserve">Other assets</t>
  </si>
  <si>
    <t xml:space="preserve">Total assets</t>
  </si>
  <si>
    <t xml:space="preserve">Liabilities</t>
  </si>
  <si>
    <t xml:space="preserve">Accounts payable</t>
  </si>
  <si>
    <t xml:space="preserve">Accrued liabilities</t>
  </si>
  <si>
    <t xml:space="preserve">Borrowings under revolving credit facility</t>
  </si>
  <si>
    <t xml:space="preserve">Current portion of long-term debt</t>
  </si>
  <si>
    <t xml:space="preserve">Current portion of finance leases and financing obligations</t>
  </si>
  <si>
    <t xml:space="preserve">Current portion of operating leases</t>
  </si>
  <si>
    <t xml:space="preserve">Total current liabilities</t>
  </si>
  <si>
    <t xml:space="preserve">Long-term debt</t>
  </si>
  <si>
    <t xml:space="preserve">Finance leases and financing obligations</t>
  </si>
  <si>
    <t xml:space="preserve">Operating leases</t>
  </si>
  <si>
    <t xml:space="preserve">Deferred income taxes</t>
  </si>
  <si>
    <t xml:space="preserve">Other long-term liabilities</t>
  </si>
  <si>
    <t xml:space="preserve">Total liabilities</t>
  </si>
  <si>
    <t xml:space="preserve">Shareholders' equity</t>
  </si>
  <si>
    <t xml:space="preserve">Common stock</t>
  </si>
  <si>
    <t xml:space="preserve">Paid-in capital</t>
  </si>
  <si>
    <t xml:space="preserve">Treasury stock, at cost</t>
  </si>
  <si>
    <t xml:space="preserve">Retained earnings</t>
  </si>
  <si>
    <t xml:space="preserve">Total shareholders' equity</t>
  </si>
  <si>
    <t xml:space="preserve">Total liabilities and shareholders' equity</t>
  </si>
  <si>
    <t xml:space="preserve">CASH FLOW STATEMENT</t>
  </si>
  <si>
    <t xml:space="preserve">Source: Consolidated Statements of Cash Flows, 10-K p.45</t>
  </si>
  <si>
    <t xml:space="preserve">Operating activities</t>
  </si>
  <si>
    <t xml:space="preserve">Share-based compensation</t>
  </si>
  <si>
    <t xml:space="preserve">Impairments, store closing, and other costs (non-cash)</t>
  </si>
  <si>
    <t xml:space="preserve">Non-cash lease expense</t>
  </si>
  <si>
    <t xml:space="preserve">Other non-cash items</t>
  </si>
  <si>
    <t xml:space="preserve">Change in merchandise inventories</t>
  </si>
  <si>
    <t xml:space="preserve">Change in other current and long-term assets</t>
  </si>
  <si>
    <t xml:space="preserve">Change in accounts payable</t>
  </si>
  <si>
    <t xml:space="preserve">Change in accrued and other long-term liabilities</t>
  </si>
  <si>
    <t xml:space="preserve">Change in operating lease liabilities</t>
  </si>
  <si>
    <t xml:space="preserve">Net cash provided by operating activities</t>
  </si>
  <si>
    <t xml:space="preserve">Investing activities</t>
  </si>
  <si>
    <t xml:space="preserve">Acquisition of property and equipment</t>
  </si>
  <si>
    <t xml:space="preserve">Proceeds from sale of property and equipment</t>
  </si>
  <si>
    <t xml:space="preserve">Other</t>
  </si>
  <si>
    <t xml:space="preserve">Net cash used in investing activities</t>
  </si>
  <si>
    <t xml:space="preserve">Financing activities</t>
  </si>
  <si>
    <t xml:space="preserve">Proceeds from issuance of debt, net of discount</t>
  </si>
  <si>
    <t xml:space="preserve">Deferred financing costs</t>
  </si>
  <si>
    <t xml:space="preserve">Net (repayments) borrowings under revolving credit facility</t>
  </si>
  <si>
    <t xml:space="preserve">Shares withheld for taxes on vested restricted shares</t>
  </si>
  <si>
    <t xml:space="preserve">Dividends paid</t>
  </si>
  <si>
    <t xml:space="preserve">Repayment of long-term borrowings</t>
  </si>
  <si>
    <t xml:space="preserve">Discount (premium paid) on redemption of debt</t>
  </si>
  <si>
    <t xml:space="preserve">Finance lease and financing obligation payments</t>
  </si>
  <si>
    <t xml:space="preserve">Proceeds from financing obligations</t>
  </si>
  <si>
    <t xml:space="preserve">Net cash used in financing activities</t>
  </si>
  <si>
    <t xml:space="preserve">Net increase (decrease) in cash and cash equivalents</t>
  </si>
  <si>
    <t xml:space="preserve">Cash and cash equivalents at beginning of period</t>
  </si>
  <si>
    <t xml:space="preserve">Cash and cash equivalents at end of period</t>
  </si>
  <si>
    <t xml:space="preserve">Supplemental (source: Consolidated Statements of Cash Flows, p.45)</t>
  </si>
  <si>
    <t xml:space="preserve">Interest paid, net of capitalized interest</t>
  </si>
  <si>
    <t xml:space="preserve">Free cash flow (operating cash flow + capex)</t>
  </si>
  <si>
    <t xml:space="preserve">SUPPORTING SCHEDULES &amp; LINKAGE CHECKS</t>
  </si>
  <si>
    <t xml:space="preserve">Schedules that tie the three statements together</t>
  </si>
  <si>
    <t xml:space="preserve">Retained earnings rollforward (source: Statement of Changes in Shareholders' Equity, 10-K p.44)</t>
  </si>
  <si>
    <t xml:space="preserve">Retained earnings, beginning of period</t>
  </si>
  <si>
    <t xml:space="preserve">Plus: net income (from income statement)</t>
  </si>
  <si>
    <t xml:space="preserve">Less: dividends charged to retained earnings</t>
  </si>
  <si>
    <t xml:space="preserve">Less: retirement of treasury stock</t>
  </si>
  <si>
    <t xml:space="preserve">Retained earnings, end of period</t>
  </si>
  <si>
    <t xml:space="preserve">PP&amp;E rollforward (FY2025 only; FY2024 opening PP&amp;E is not in this 10-K)</t>
  </si>
  <si>
    <t xml:space="preserve">PP&amp;E, net, beginning of period (prior-year balance sheet)</t>
  </si>
  <si>
    <t xml:space="preserve">Plus: capital expenditures (from cash flow statement)</t>
  </si>
  <si>
    <t xml:space="preserve">Less: depreciation and amortization (from cash flow statement)</t>
  </si>
  <si>
    <t xml:space="preserve">Less: asset impairments (from cash flow statement)</t>
  </si>
  <si>
    <t xml:space="preserve">Other: disposals, finance-lease asset changes (implied residual)</t>
  </si>
  <si>
    <t xml:space="preserve">PP&amp;E, net, end of period</t>
  </si>
  <si>
    <t xml:space="preserve">Memo: PP&amp;E, net as reported (10-K p.42)</t>
  </si>
  <si>
    <t xml:space="preserve">Working capital reconciliation, FY2025 (cash impact: + = source of cash)</t>
  </si>
  <si>
    <t xml:space="preserve">BS-implied</t>
  </si>
  <si>
    <t xml:space="preserve">CFS reported</t>
  </si>
  <si>
    <t xml:space="preserve">Difference</t>
  </si>
  <si>
    <t xml:space="preserve">Other current and long-term assets</t>
  </si>
  <si>
    <t xml:space="preserve">Accrued and other long-term liabilities</t>
  </si>
  <si>
    <t xml:space="preserve">Operating lease liabilities</t>
  </si>
  <si>
    <t xml:space="preserve">Total</t>
  </si>
  <si>
    <t xml:space="preserve">Differences are non-cash balance sheet movements the cash flow statement excludes: e.g. ~$40mm of new operating leases (non-cash, Note 3) and deferred tax asset movements reported in the deferred taxes line.</t>
  </si>
  <si>
    <t xml:space="preserve">Integrity checks (all should be 0)</t>
  </si>
  <si>
    <t xml:space="preserve">Balance sheet balances: total assets - total liabilities &amp; equity</t>
  </si>
  <si>
    <t xml:space="preserve">Memo: cash as reported on the balance sheet (10-K p.42)</t>
  </si>
  <si>
    <t xml:space="preserve">CFS ending cash - reported balance sheet cash</t>
  </si>
  <si>
    <t xml:space="preserve">Memo: retained earnings as reported (10-K p.42 / p.44)</t>
  </si>
  <si>
    <t xml:space="preserve">Retained earnings rollforward - reported retained earnings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</si>
</sst>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\-"/>
    <numFmt numFmtId="166" formatCode="\$0.00;&quot;($&quot;0.00\);\-"/>
    <numFmt numFmtId="167" formatCode="0.0%;\(0.0%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6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B5" s="4" t="s">
        <v>4</v>
      </c>
      <c r="C5" s="4" t="s">
        <v>5</v>
      </c>
      <c r="D5" s="4" t="s">
        <v>6</v>
      </c>
    </row>
    <row r="6" customFormat="false" ht="15" hidden="false" customHeight="false" outlineLevel="0" collapsed="false">
      <c r="A6" s="5" t="s">
        <v>7</v>
      </c>
      <c r="B6" s="6" t="s">
        <v>8</v>
      </c>
      <c r="C6" s="6" t="s">
        <v>9</v>
      </c>
      <c r="D6" s="6" t="s">
        <v>10</v>
      </c>
    </row>
    <row r="8" customFormat="false" ht="15" hidden="false" customHeight="false" outlineLevel="0" collapsed="false">
      <c r="A8" s="7" t="s">
        <v>11</v>
      </c>
      <c r="B8" s="7"/>
      <c r="C8" s="7"/>
      <c r="D8" s="7"/>
      <c r="E8" s="2" t="s">
        <v>12</v>
      </c>
    </row>
    <row r="9" customFormat="false" ht="15" hidden="false" customHeight="false" outlineLevel="0" collapsed="false">
      <c r="A9" s="8" t="s">
        <v>13</v>
      </c>
      <c r="B9" s="9" t="n">
        <v>16586</v>
      </c>
      <c r="C9" s="9" t="n">
        <v>15385</v>
      </c>
      <c r="D9" s="9" t="n">
        <v>14775</v>
      </c>
    </row>
    <row r="10" customFormat="false" ht="15" hidden="false" customHeight="false" outlineLevel="0" collapsed="false">
      <c r="A10" s="8" t="s">
        <v>14</v>
      </c>
      <c r="B10" s="9" t="n">
        <v>-10498</v>
      </c>
      <c r="C10" s="9" t="n">
        <v>-9661</v>
      </c>
      <c r="D10" s="9" t="n">
        <v>-9228</v>
      </c>
    </row>
    <row r="11" customFormat="false" ht="15" hidden="false" customHeight="false" outlineLevel="0" collapsed="false">
      <c r="A11" s="10" t="s">
        <v>15</v>
      </c>
      <c r="B11" s="11" t="n">
        <f aca="false">SUM(B9,B10)</f>
        <v>6088</v>
      </c>
      <c r="C11" s="11" t="n">
        <f aca="false">SUM(C9,C10)</f>
        <v>5724</v>
      </c>
      <c r="D11" s="11" t="n">
        <f aca="false">SUM(D9,D10)</f>
        <v>5547</v>
      </c>
    </row>
    <row r="12" customFormat="false" ht="15" hidden="false" customHeight="false" outlineLevel="0" collapsed="false">
      <c r="A12" s="8" t="s">
        <v>16</v>
      </c>
      <c r="B12" s="9" t="n">
        <v>890</v>
      </c>
      <c r="C12" s="9" t="n">
        <v>836</v>
      </c>
      <c r="D12" s="9" t="n">
        <v>752</v>
      </c>
    </row>
    <row r="13" customFormat="false" ht="15" hidden="false" customHeight="false" outlineLevel="0" collapsed="false">
      <c r="A13" s="8" t="s">
        <v>17</v>
      </c>
      <c r="B13" s="9" t="n">
        <v>-5512</v>
      </c>
      <c r="C13" s="9" t="n">
        <v>-5308</v>
      </c>
      <c r="D13" s="9" t="n">
        <v>-5089</v>
      </c>
    </row>
    <row r="14" customFormat="false" ht="15" hidden="false" customHeight="false" outlineLevel="0" collapsed="false">
      <c r="A14" s="8" t="s">
        <v>18</v>
      </c>
      <c r="B14" s="9" t="n">
        <v>-749</v>
      </c>
      <c r="C14" s="9" t="n">
        <v>-743</v>
      </c>
      <c r="D14" s="9" t="n">
        <v>-700</v>
      </c>
    </row>
    <row r="15" customFormat="false" ht="15" hidden="false" customHeight="false" outlineLevel="0" collapsed="false">
      <c r="A15" s="8" t="s">
        <v>19</v>
      </c>
      <c r="B15" s="9" t="n">
        <v>0</v>
      </c>
      <c r="C15" s="9" t="n">
        <v>-76</v>
      </c>
      <c r="D15" s="9" t="n">
        <v>-15</v>
      </c>
    </row>
    <row r="16" customFormat="false" ht="15" hidden="false" customHeight="false" outlineLevel="0" collapsed="false">
      <c r="A16" s="8" t="s">
        <v>20</v>
      </c>
      <c r="B16" s="9" t="n">
        <v>0</v>
      </c>
      <c r="C16" s="9" t="n">
        <v>0</v>
      </c>
      <c r="D16" s="9" t="n">
        <v>129</v>
      </c>
    </row>
    <row r="17" customFormat="false" ht="15" hidden="false" customHeight="false" outlineLevel="0" collapsed="false">
      <c r="A17" s="10" t="s">
        <v>21</v>
      </c>
      <c r="B17" s="11" t="n">
        <f aca="false">SUM(B11,B12,B13,B14,B15,B16)</f>
        <v>717</v>
      </c>
      <c r="C17" s="11" t="n">
        <f aca="false">SUM(C11,C12,C13,C14,C15,C16)</f>
        <v>433</v>
      </c>
      <c r="D17" s="11" t="n">
        <f aca="false">SUM(D11,D12,D13,D14,D15,D16)</f>
        <v>624</v>
      </c>
    </row>
    <row r="18" customFormat="false" ht="15" hidden="false" customHeight="false" outlineLevel="0" collapsed="false">
      <c r="A18" s="8" t="s">
        <v>22</v>
      </c>
      <c r="B18" s="9" t="n">
        <v>-344</v>
      </c>
      <c r="C18" s="9" t="n">
        <v>-319</v>
      </c>
      <c r="D18" s="9" t="n">
        <v>-288</v>
      </c>
    </row>
    <row r="19" customFormat="false" ht="15" hidden="false" customHeight="false" outlineLevel="0" collapsed="false">
      <c r="A19" s="10" t="s">
        <v>23</v>
      </c>
      <c r="B19" s="11" t="n">
        <f aca="false">SUM(B17,B18)</f>
        <v>373</v>
      </c>
      <c r="C19" s="11" t="n">
        <f aca="false">SUM(C17,C18)</f>
        <v>114</v>
      </c>
      <c r="D19" s="11" t="n">
        <f aca="false">SUM(D17,D18)</f>
        <v>336</v>
      </c>
    </row>
    <row r="20" customFormat="false" ht="15" hidden="false" customHeight="false" outlineLevel="0" collapsed="false">
      <c r="A20" s="8" t="s">
        <v>24</v>
      </c>
      <c r="B20" s="9" t="n">
        <v>-56</v>
      </c>
      <c r="C20" s="9" t="n">
        <v>-5</v>
      </c>
      <c r="D20" s="9" t="n">
        <v>-64</v>
      </c>
    </row>
    <row r="21" customFormat="false" ht="15" hidden="false" customHeight="false" outlineLevel="0" collapsed="false">
      <c r="A21" s="10" t="s">
        <v>25</v>
      </c>
      <c r="B21" s="12" t="n">
        <f aca="false">SUM(B19,B20)</f>
        <v>317</v>
      </c>
      <c r="C21" s="12" t="n">
        <f aca="false">SUM(C19,C20)</f>
        <v>109</v>
      </c>
      <c r="D21" s="12" t="n">
        <f aca="false">SUM(D19,D20)</f>
        <v>272</v>
      </c>
    </row>
    <row r="23" customFormat="false" ht="15" hidden="false" customHeight="false" outlineLevel="0" collapsed="false">
      <c r="A23" s="10" t="s">
        <v>26</v>
      </c>
    </row>
    <row r="24" customFormat="false" ht="15" hidden="false" customHeight="false" outlineLevel="0" collapsed="false">
      <c r="A24" s="8" t="s">
        <v>27</v>
      </c>
      <c r="B24" s="9" t="n">
        <v>110</v>
      </c>
      <c r="C24" s="9" t="n">
        <v>111</v>
      </c>
      <c r="D24" s="9" t="n">
        <v>112</v>
      </c>
    </row>
    <row r="25" customFormat="false" ht="15" hidden="false" customHeight="false" outlineLevel="0" collapsed="false">
      <c r="A25" s="8" t="s">
        <v>28</v>
      </c>
      <c r="B25" s="9" t="n">
        <v>111</v>
      </c>
      <c r="C25" s="9" t="n">
        <v>112</v>
      </c>
      <c r="D25" s="9" t="n">
        <v>114</v>
      </c>
    </row>
    <row r="26" customFormat="false" ht="15" hidden="false" customHeight="false" outlineLevel="0" collapsed="false">
      <c r="A26" s="8" t="s">
        <v>29</v>
      </c>
      <c r="B26" s="13" t="n">
        <v>2.88</v>
      </c>
      <c r="C26" s="13" t="n">
        <v>0.98</v>
      </c>
      <c r="D26" s="13" t="n">
        <v>2.43</v>
      </c>
    </row>
    <row r="27" customFormat="false" ht="15" hidden="false" customHeight="false" outlineLevel="0" collapsed="false">
      <c r="A27" s="8" t="s">
        <v>30</v>
      </c>
      <c r="B27" s="13" t="n">
        <v>2.85</v>
      </c>
      <c r="C27" s="13" t="n">
        <v>0.98</v>
      </c>
      <c r="D27" s="13" t="n">
        <v>2.38</v>
      </c>
    </row>
    <row r="28" customFormat="false" ht="15" hidden="false" customHeight="false" outlineLevel="0" collapsed="false">
      <c r="A28" s="8" t="s">
        <v>31</v>
      </c>
      <c r="B28" s="13" t="n">
        <v>2</v>
      </c>
      <c r="C28" s="13" t="n">
        <v>2</v>
      </c>
      <c r="D28" s="13" t="n">
        <v>0.5</v>
      </c>
    </row>
    <row r="30" customFormat="false" ht="15" hidden="false" customHeight="false" outlineLevel="0" collapsed="false">
      <c r="A30" s="10" t="s">
        <v>32</v>
      </c>
    </row>
    <row r="31" customFormat="false" ht="15" hidden="false" customHeight="false" outlineLevel="0" collapsed="false">
      <c r="A31" s="8" t="s">
        <v>33</v>
      </c>
      <c r="B31" s="14" t="n">
        <f aca="false">SUM(B9,B12)</f>
        <v>17476</v>
      </c>
      <c r="C31" s="14" t="n">
        <f aca="false">SUM(C9,C12)</f>
        <v>16221</v>
      </c>
      <c r="D31" s="14" t="n">
        <f aca="false">SUM(D9,D12)</f>
        <v>15527</v>
      </c>
    </row>
    <row r="32" customFormat="false" ht="15" hidden="false" customHeight="false" outlineLevel="0" collapsed="false">
      <c r="A32" s="8" t="s">
        <v>34</v>
      </c>
      <c r="C32" s="15" t="n">
        <f aca="false">IFERROR(C9/B9-1,0)</f>
        <v>-0.0724104666586277</v>
      </c>
      <c r="D32" s="15" t="n">
        <f aca="false">IFERROR(D9/C9-1,0)</f>
        <v>-0.0396490087747806</v>
      </c>
    </row>
    <row r="33" customFormat="false" ht="15" hidden="false" customHeight="false" outlineLevel="0" collapsed="false">
      <c r="A33" s="8" t="s">
        <v>35</v>
      </c>
      <c r="B33" s="15" t="n">
        <f aca="false">IFERROR(B11/B9,0)</f>
        <v>0.367056553720005</v>
      </c>
      <c r="C33" s="15" t="n">
        <f aca="false">IFERROR(C11/C9,0)</f>
        <v>0.372050698732532</v>
      </c>
      <c r="D33" s="15" t="n">
        <f aca="false">IFERROR(D11/D9,0)</f>
        <v>0.375431472081218</v>
      </c>
    </row>
    <row r="34" customFormat="false" ht="15" hidden="false" customHeight="false" outlineLevel="0" collapsed="false">
      <c r="A34" s="8" t="s">
        <v>36</v>
      </c>
      <c r="B34" s="15" t="n">
        <f aca="false">IFERROR(B17/B31,0)</f>
        <v>0.0410276951247425</v>
      </c>
      <c r="C34" s="15" t="n">
        <f aca="false">IFERROR(C17/C31,0)</f>
        <v>0.0266937919980273</v>
      </c>
      <c r="D34" s="15" t="n">
        <f aca="false">IFERROR(D17/D31,0)</f>
        <v>0.040188059509242</v>
      </c>
    </row>
    <row r="35" customFormat="false" ht="15" hidden="false" customHeight="false" outlineLevel="0" collapsed="false">
      <c r="A35" s="8" t="s">
        <v>37</v>
      </c>
      <c r="B35" s="15" t="n">
        <f aca="false">IFERROR(-B20/B19,0)</f>
        <v>0.150134048257373</v>
      </c>
      <c r="C35" s="15" t="n">
        <f aca="false">IFERROR(-C20/C19,0)</f>
        <v>0.043859649122807</v>
      </c>
      <c r="D35" s="15" t="n">
        <f aca="false">IFERROR(-D20/D19,0)</f>
        <v>0.19047619047619</v>
      </c>
    </row>
    <row r="37" customFormat="false" ht="15" hidden="false" customHeight="false" outlineLevel="0" collapsed="false">
      <c r="A37" s="7" t="s">
        <v>38</v>
      </c>
      <c r="B37" s="7"/>
      <c r="C37" s="7"/>
      <c r="D37" s="7"/>
      <c r="E37" s="2" t="s">
        <v>39</v>
      </c>
    </row>
    <row r="38" customFormat="false" ht="15" hidden="false" customHeight="false" outlineLevel="0" collapsed="false">
      <c r="A38" s="2" t="s">
        <v>40</v>
      </c>
    </row>
    <row r="39" customFormat="false" ht="15" hidden="false" customHeight="false" outlineLevel="0" collapsed="false">
      <c r="A39" s="10" t="s">
        <v>41</v>
      </c>
    </row>
    <row r="40" customFormat="false" ht="15" hidden="false" customHeight="false" outlineLevel="0" collapsed="false">
      <c r="A40" s="8" t="s">
        <v>42</v>
      </c>
      <c r="C40" s="16" t="n">
        <f aca="false">C108</f>
        <v>134</v>
      </c>
      <c r="D40" s="16" t="n">
        <f aca="false">D108</f>
        <v>674</v>
      </c>
    </row>
    <row r="41" customFormat="false" ht="15" hidden="false" customHeight="false" outlineLevel="0" collapsed="false">
      <c r="A41" s="8" t="s">
        <v>43</v>
      </c>
      <c r="C41" s="9" t="n">
        <v>2945</v>
      </c>
      <c r="D41" s="9" t="n">
        <v>2745</v>
      </c>
    </row>
    <row r="42" customFormat="false" ht="15" hidden="false" customHeight="false" outlineLevel="0" collapsed="false">
      <c r="A42" s="8" t="s">
        <v>44</v>
      </c>
      <c r="C42" s="9" t="n">
        <v>309</v>
      </c>
      <c r="D42" s="9" t="n">
        <v>272</v>
      </c>
    </row>
    <row r="43" customFormat="false" ht="15" hidden="false" customHeight="false" outlineLevel="0" collapsed="false">
      <c r="A43" s="10" t="s">
        <v>45</v>
      </c>
      <c r="C43" s="11" t="n">
        <f aca="false">SUM(C40:C42)</f>
        <v>3388</v>
      </c>
      <c r="D43" s="11" t="n">
        <f aca="false">SUM(D40:D42)</f>
        <v>3691</v>
      </c>
    </row>
    <row r="44" customFormat="false" ht="15" hidden="false" customHeight="false" outlineLevel="0" collapsed="false">
      <c r="A44" s="8" t="s">
        <v>46</v>
      </c>
      <c r="C44" s="9" t="n">
        <v>7297</v>
      </c>
      <c r="D44" s="16" t="n">
        <f aca="false">D128</f>
        <v>6914</v>
      </c>
    </row>
    <row r="45" customFormat="false" ht="15" hidden="false" customHeight="false" outlineLevel="0" collapsed="false">
      <c r="A45" s="8" t="s">
        <v>47</v>
      </c>
      <c r="C45" s="9" t="n">
        <v>2394</v>
      </c>
      <c r="D45" s="9" t="n">
        <v>2338</v>
      </c>
    </row>
    <row r="46" customFormat="false" ht="15" hidden="false" customHeight="false" outlineLevel="0" collapsed="false">
      <c r="A46" s="8" t="s">
        <v>48</v>
      </c>
      <c r="C46" s="9" t="n">
        <v>480</v>
      </c>
      <c r="D46" s="9" t="n">
        <v>419</v>
      </c>
    </row>
    <row r="47" customFormat="false" ht="15" hidden="false" customHeight="false" outlineLevel="0" collapsed="false">
      <c r="A47" s="10" t="s">
        <v>49</v>
      </c>
      <c r="C47" s="12" t="n">
        <f aca="false">SUM(C43,C44,C45,C46)</f>
        <v>13559</v>
      </c>
      <c r="D47" s="12" t="n">
        <f aca="false">SUM(D43,D44,D45,D46)</f>
        <v>13362</v>
      </c>
    </row>
    <row r="49" customFormat="false" ht="15" hidden="false" customHeight="false" outlineLevel="0" collapsed="false">
      <c r="A49" s="10" t="s">
        <v>50</v>
      </c>
    </row>
    <row r="50" customFormat="false" ht="15" hidden="false" customHeight="false" outlineLevel="0" collapsed="false">
      <c r="A50" s="8" t="s">
        <v>51</v>
      </c>
      <c r="C50" s="9" t="n">
        <v>1042</v>
      </c>
      <c r="D50" s="9" t="n">
        <v>1171</v>
      </c>
    </row>
    <row r="51" customFormat="false" ht="15" hidden="false" customHeight="false" outlineLevel="0" collapsed="false">
      <c r="A51" s="8" t="s">
        <v>52</v>
      </c>
      <c r="C51" s="9" t="n">
        <v>1263</v>
      </c>
      <c r="D51" s="9" t="n">
        <v>1181</v>
      </c>
    </row>
    <row r="52" customFormat="false" ht="15" hidden="false" customHeight="false" outlineLevel="0" collapsed="false">
      <c r="A52" s="8" t="s">
        <v>53</v>
      </c>
      <c r="C52" s="9" t="n">
        <v>290</v>
      </c>
      <c r="D52" s="9" t="n">
        <v>0</v>
      </c>
    </row>
    <row r="53" customFormat="false" ht="15" hidden="false" customHeight="false" outlineLevel="0" collapsed="false">
      <c r="A53" s="8" t="s">
        <v>54</v>
      </c>
      <c r="C53" s="9" t="n">
        <v>353</v>
      </c>
      <c r="D53" s="9" t="n">
        <v>0</v>
      </c>
    </row>
    <row r="54" customFormat="false" ht="15" hidden="false" customHeight="false" outlineLevel="0" collapsed="false">
      <c r="A54" s="8" t="s">
        <v>55</v>
      </c>
      <c r="C54" s="9" t="n">
        <v>81</v>
      </c>
      <c r="D54" s="9" t="n">
        <v>85</v>
      </c>
    </row>
    <row r="55" customFormat="false" ht="15" hidden="false" customHeight="false" outlineLevel="0" collapsed="false">
      <c r="A55" s="8" t="s">
        <v>56</v>
      </c>
      <c r="C55" s="9" t="n">
        <v>102</v>
      </c>
      <c r="D55" s="9" t="n">
        <v>94</v>
      </c>
    </row>
    <row r="56" customFormat="false" ht="15" hidden="false" customHeight="false" outlineLevel="0" collapsed="false">
      <c r="A56" s="10" t="s">
        <v>57</v>
      </c>
      <c r="C56" s="11" t="n">
        <f aca="false">SUM(C50:C55)</f>
        <v>3131</v>
      </c>
      <c r="D56" s="11" t="n">
        <f aca="false">SUM(D50:D55)</f>
        <v>2531</v>
      </c>
    </row>
    <row r="57" customFormat="false" ht="15" hidden="false" customHeight="false" outlineLevel="0" collapsed="false">
      <c r="A57" s="8" t="s">
        <v>58</v>
      </c>
      <c r="C57" s="9" t="n">
        <v>1174</v>
      </c>
      <c r="D57" s="9" t="n">
        <v>1436</v>
      </c>
    </row>
    <row r="58" customFormat="false" ht="15" hidden="false" customHeight="false" outlineLevel="0" collapsed="false">
      <c r="A58" s="8" t="s">
        <v>59</v>
      </c>
      <c r="C58" s="9" t="n">
        <v>2456</v>
      </c>
      <c r="D58" s="9" t="n">
        <v>2365</v>
      </c>
    </row>
    <row r="59" customFormat="false" ht="15" hidden="false" customHeight="false" outlineLevel="0" collapsed="false">
      <c r="A59" s="8" t="s">
        <v>60</v>
      </c>
      <c r="C59" s="9" t="n">
        <v>2703</v>
      </c>
      <c r="D59" s="9" t="n">
        <v>2650</v>
      </c>
    </row>
    <row r="60" customFormat="false" ht="15" hidden="false" customHeight="false" outlineLevel="0" collapsed="false">
      <c r="A60" s="8" t="s">
        <v>61</v>
      </c>
      <c r="C60" s="9" t="n">
        <v>28</v>
      </c>
      <c r="D60" s="9" t="n">
        <v>91</v>
      </c>
    </row>
    <row r="61" customFormat="false" ht="15" hidden="false" customHeight="false" outlineLevel="0" collapsed="false">
      <c r="A61" s="8" t="s">
        <v>62</v>
      </c>
      <c r="C61" s="9" t="n">
        <v>265</v>
      </c>
      <c r="D61" s="9" t="n">
        <v>241</v>
      </c>
    </row>
    <row r="62" customFormat="false" ht="15" hidden="false" customHeight="false" outlineLevel="0" collapsed="false">
      <c r="A62" s="10" t="s">
        <v>63</v>
      </c>
      <c r="C62" s="11" t="n">
        <f aca="false">SUM(C56,C57,C58,C59,C60,C61)</f>
        <v>9757</v>
      </c>
      <c r="D62" s="11" t="n">
        <f aca="false">SUM(D56,D57,D58,D59,D60,D61)</f>
        <v>9314</v>
      </c>
    </row>
    <row r="64" customFormat="false" ht="15" hidden="false" customHeight="false" outlineLevel="0" collapsed="false">
      <c r="A64" s="10" t="s">
        <v>64</v>
      </c>
    </row>
    <row r="65" customFormat="false" ht="15" hidden="false" customHeight="false" outlineLevel="0" collapsed="false">
      <c r="A65" s="8" t="s">
        <v>65</v>
      </c>
      <c r="C65" s="9" t="n">
        <v>1</v>
      </c>
      <c r="D65" s="9" t="n">
        <v>1</v>
      </c>
    </row>
    <row r="66" customFormat="false" ht="15" hidden="false" customHeight="false" outlineLevel="0" collapsed="false">
      <c r="A66" s="8" t="s">
        <v>66</v>
      </c>
      <c r="C66" s="9" t="n">
        <v>3560</v>
      </c>
      <c r="D66" s="9" t="n">
        <v>3595</v>
      </c>
    </row>
    <row r="67" customFormat="false" ht="15" hidden="false" customHeight="false" outlineLevel="0" collapsed="false">
      <c r="A67" s="8" t="s">
        <v>67</v>
      </c>
      <c r="C67" s="9" t="n">
        <v>-767</v>
      </c>
      <c r="D67" s="9" t="n">
        <v>-771</v>
      </c>
    </row>
    <row r="68" customFormat="false" ht="15" hidden="false" customHeight="false" outlineLevel="0" collapsed="false">
      <c r="A68" s="8" t="s">
        <v>68</v>
      </c>
      <c r="C68" s="16" t="n">
        <f aca="false">C120</f>
        <v>1008</v>
      </c>
      <c r="D68" s="16" t="n">
        <f aca="false">D120</f>
        <v>1223</v>
      </c>
    </row>
    <row r="69" customFormat="false" ht="15" hidden="false" customHeight="false" outlineLevel="0" collapsed="false">
      <c r="A69" s="10" t="s">
        <v>69</v>
      </c>
      <c r="C69" s="11" t="n">
        <f aca="false">SUM(C65:C68)</f>
        <v>3802</v>
      </c>
      <c r="D69" s="11" t="n">
        <f aca="false">SUM(D65:D68)</f>
        <v>4048</v>
      </c>
    </row>
    <row r="70" customFormat="false" ht="15" hidden="false" customHeight="false" outlineLevel="0" collapsed="false">
      <c r="A70" s="10" t="s">
        <v>70</v>
      </c>
      <c r="C70" s="12" t="n">
        <f aca="false">SUM(C62,C69)</f>
        <v>13559</v>
      </c>
      <c r="D70" s="12" t="n">
        <f aca="false">SUM(D62,D69)</f>
        <v>13362</v>
      </c>
    </row>
    <row r="72" customFormat="false" ht="15" hidden="false" customHeight="false" outlineLevel="0" collapsed="false">
      <c r="A72" s="7" t="s">
        <v>71</v>
      </c>
      <c r="B72" s="7"/>
      <c r="C72" s="7"/>
      <c r="D72" s="7"/>
      <c r="E72" s="2" t="s">
        <v>72</v>
      </c>
    </row>
    <row r="73" customFormat="false" ht="15" hidden="false" customHeight="false" outlineLevel="0" collapsed="false">
      <c r="A73" s="10" t="s">
        <v>73</v>
      </c>
    </row>
    <row r="74" customFormat="false" ht="15" hidden="false" customHeight="false" outlineLevel="0" collapsed="false">
      <c r="A74" s="8" t="s">
        <v>25</v>
      </c>
      <c r="B74" s="14" t="n">
        <f aca="false">B21</f>
        <v>317</v>
      </c>
      <c r="C74" s="14" t="n">
        <f aca="false">C21</f>
        <v>109</v>
      </c>
      <c r="D74" s="14" t="n">
        <f aca="false">D21</f>
        <v>272</v>
      </c>
    </row>
    <row r="75" customFormat="false" ht="15" hidden="false" customHeight="false" outlineLevel="0" collapsed="false">
      <c r="A75" s="8" t="s">
        <v>18</v>
      </c>
      <c r="B75" s="14" t="n">
        <f aca="false">-B14</f>
        <v>749</v>
      </c>
      <c r="C75" s="14" t="n">
        <f aca="false">-C14</f>
        <v>743</v>
      </c>
      <c r="D75" s="14" t="n">
        <f aca="false">-D14</f>
        <v>700</v>
      </c>
    </row>
    <row r="76" customFormat="false" ht="15" hidden="false" customHeight="false" outlineLevel="0" collapsed="false">
      <c r="A76" s="8" t="s">
        <v>74</v>
      </c>
      <c r="B76" s="9" t="n">
        <v>42</v>
      </c>
      <c r="C76" s="9" t="n">
        <v>30</v>
      </c>
      <c r="D76" s="9" t="n">
        <v>34</v>
      </c>
    </row>
    <row r="77" customFormat="false" ht="15" hidden="false" customHeight="false" outlineLevel="0" collapsed="false">
      <c r="A77" s="8" t="s">
        <v>61</v>
      </c>
      <c r="B77" s="9" t="n">
        <v>-8</v>
      </c>
      <c r="C77" s="9" t="n">
        <v>-85</v>
      </c>
      <c r="D77" s="9" t="n">
        <v>69</v>
      </c>
    </row>
    <row r="78" customFormat="false" ht="15" hidden="false" customHeight="false" outlineLevel="0" collapsed="false">
      <c r="A78" s="8" t="s">
        <v>75</v>
      </c>
      <c r="B78" s="9" t="n">
        <v>0</v>
      </c>
      <c r="C78" s="9" t="n">
        <v>36</v>
      </c>
      <c r="D78" s="9" t="n">
        <v>11</v>
      </c>
    </row>
    <row r="79" customFormat="false" ht="15" hidden="false" customHeight="false" outlineLevel="0" collapsed="false">
      <c r="A79" s="8" t="s">
        <v>76</v>
      </c>
      <c r="B79" s="9" t="n">
        <v>92</v>
      </c>
      <c r="C79" s="9" t="n">
        <v>89</v>
      </c>
      <c r="D79" s="9" t="n">
        <v>87</v>
      </c>
    </row>
    <row r="80" customFormat="false" ht="15" hidden="false" customHeight="false" outlineLevel="0" collapsed="false">
      <c r="A80" s="8" t="s">
        <v>77</v>
      </c>
      <c r="B80" s="9" t="n">
        <v>6</v>
      </c>
      <c r="C80" s="9" t="n">
        <v>1</v>
      </c>
      <c r="D80" s="9" t="n">
        <v>-18</v>
      </c>
    </row>
    <row r="81" customFormat="false" ht="15" hidden="false" customHeight="false" outlineLevel="0" collapsed="false">
      <c r="A81" s="8" t="s">
        <v>78</v>
      </c>
      <c r="B81" s="9" t="n">
        <v>315</v>
      </c>
      <c r="C81" s="9" t="n">
        <v>-60</v>
      </c>
      <c r="D81" s="9" t="n">
        <v>203</v>
      </c>
    </row>
    <row r="82" customFormat="false" ht="15" hidden="false" customHeight="false" outlineLevel="0" collapsed="false">
      <c r="A82" s="8" t="s">
        <v>79</v>
      </c>
      <c r="B82" s="9" t="n">
        <v>11</v>
      </c>
      <c r="C82" s="9" t="n">
        <v>-50</v>
      </c>
      <c r="D82" s="9" t="n">
        <v>91</v>
      </c>
    </row>
    <row r="83" customFormat="false" ht="15" hidden="false" customHeight="false" outlineLevel="0" collapsed="false">
      <c r="A83" s="8" t="s">
        <v>80</v>
      </c>
      <c r="B83" s="9" t="n">
        <v>-196</v>
      </c>
      <c r="C83" s="9" t="n">
        <v>-92</v>
      </c>
      <c r="D83" s="9" t="n">
        <v>130</v>
      </c>
    </row>
    <row r="84" customFormat="false" ht="15" hidden="false" customHeight="false" outlineLevel="0" collapsed="false">
      <c r="A84" s="8" t="s">
        <v>81</v>
      </c>
      <c r="B84" s="9" t="n">
        <v>-67</v>
      </c>
      <c r="C84" s="9" t="n">
        <v>20</v>
      </c>
      <c r="D84" s="9" t="n">
        <v>-103</v>
      </c>
    </row>
    <row r="85" customFormat="false" ht="15" hidden="false" customHeight="false" outlineLevel="0" collapsed="false">
      <c r="A85" s="8" t="s">
        <v>82</v>
      </c>
      <c r="B85" s="9" t="n">
        <v>-93</v>
      </c>
      <c r="C85" s="9" t="n">
        <v>-93</v>
      </c>
      <c r="D85" s="9" t="n">
        <v>-96</v>
      </c>
    </row>
    <row r="86" customFormat="false" ht="15" hidden="false" customHeight="false" outlineLevel="0" collapsed="false">
      <c r="A86" s="10" t="s">
        <v>83</v>
      </c>
      <c r="B86" s="11" t="n">
        <f aca="false">SUM(B74:B85)</f>
        <v>1168</v>
      </c>
      <c r="C86" s="11" t="n">
        <f aca="false">SUM(C74:C85)</f>
        <v>648</v>
      </c>
      <c r="D86" s="11" t="n">
        <f aca="false">SUM(D74:D85)</f>
        <v>1380</v>
      </c>
    </row>
    <row r="88" customFormat="false" ht="15" hidden="false" customHeight="false" outlineLevel="0" collapsed="false">
      <c r="A88" s="10" t="s">
        <v>84</v>
      </c>
    </row>
    <row r="89" customFormat="false" ht="15" hidden="false" customHeight="false" outlineLevel="0" collapsed="false">
      <c r="A89" s="8" t="s">
        <v>85</v>
      </c>
      <c r="B89" s="9" t="n">
        <v>-577</v>
      </c>
      <c r="C89" s="9" t="n">
        <v>-466</v>
      </c>
      <c r="D89" s="9" t="n">
        <v>-372</v>
      </c>
    </row>
    <row r="90" customFormat="false" ht="15" hidden="false" customHeight="false" outlineLevel="0" collapsed="false">
      <c r="A90" s="8" t="s">
        <v>86</v>
      </c>
      <c r="B90" s="9" t="n">
        <v>26</v>
      </c>
      <c r="C90" s="9" t="n">
        <v>6</v>
      </c>
      <c r="D90" s="9" t="n">
        <v>54</v>
      </c>
    </row>
    <row r="91" customFormat="false" ht="15" hidden="false" customHeight="false" outlineLevel="0" collapsed="false">
      <c r="A91" s="8" t="s">
        <v>87</v>
      </c>
      <c r="B91" s="9" t="n">
        <v>-11</v>
      </c>
      <c r="C91" s="9" t="n">
        <v>-7</v>
      </c>
      <c r="D91" s="9" t="n">
        <v>-15</v>
      </c>
    </row>
    <row r="92" customFormat="false" ht="15" hidden="false" customHeight="false" outlineLevel="0" collapsed="false">
      <c r="A92" s="10" t="s">
        <v>88</v>
      </c>
      <c r="B92" s="11" t="n">
        <f aca="false">SUM(B89:B91)</f>
        <v>-562</v>
      </c>
      <c r="C92" s="11" t="n">
        <f aca="false">SUM(C89:C91)</f>
        <v>-467</v>
      </c>
      <c r="D92" s="11" t="n">
        <f aca="false">SUM(D89:D91)</f>
        <v>-333</v>
      </c>
    </row>
    <row r="94" customFormat="false" ht="15" hidden="false" customHeight="false" outlineLevel="0" collapsed="false">
      <c r="A94" s="10" t="s">
        <v>89</v>
      </c>
    </row>
    <row r="95" customFormat="false" ht="15" hidden="false" customHeight="false" outlineLevel="0" collapsed="false">
      <c r="A95" s="8" t="s">
        <v>90</v>
      </c>
      <c r="B95" s="9" t="n">
        <v>0</v>
      </c>
      <c r="C95" s="9" t="n">
        <v>0</v>
      </c>
      <c r="D95" s="9" t="n">
        <v>357</v>
      </c>
    </row>
    <row r="96" customFormat="false" ht="15" hidden="false" customHeight="false" outlineLevel="0" collapsed="false">
      <c r="A96" s="8" t="s">
        <v>91</v>
      </c>
      <c r="B96" s="9" t="n">
        <v>0</v>
      </c>
      <c r="C96" s="9" t="n">
        <v>0</v>
      </c>
      <c r="D96" s="9" t="n">
        <v>-11</v>
      </c>
    </row>
    <row r="97" customFormat="false" ht="15" hidden="false" customHeight="false" outlineLevel="0" collapsed="false">
      <c r="A97" s="8" t="s">
        <v>92</v>
      </c>
      <c r="B97" s="9" t="n">
        <v>7</v>
      </c>
      <c r="C97" s="9" t="n">
        <v>198</v>
      </c>
      <c r="D97" s="9" t="n">
        <v>-290</v>
      </c>
    </row>
    <row r="98" customFormat="false" ht="15" hidden="false" customHeight="false" outlineLevel="0" collapsed="false">
      <c r="A98" s="8" t="s">
        <v>93</v>
      </c>
      <c r="B98" s="9" t="n">
        <v>-16</v>
      </c>
      <c r="C98" s="9" t="n">
        <v>-10</v>
      </c>
      <c r="D98" s="9" t="n">
        <v>-5</v>
      </c>
    </row>
    <row r="99" customFormat="false" ht="15" hidden="false" customHeight="false" outlineLevel="0" collapsed="false">
      <c r="A99" s="8" t="s">
        <v>94</v>
      </c>
      <c r="B99" s="9" t="n">
        <v>-220</v>
      </c>
      <c r="C99" s="9" t="n">
        <v>-222</v>
      </c>
      <c r="D99" s="9" t="n">
        <v>-56</v>
      </c>
    </row>
    <row r="100" customFormat="false" ht="15" hidden="false" customHeight="false" outlineLevel="0" collapsed="false">
      <c r="A100" s="8" t="s">
        <v>95</v>
      </c>
      <c r="B100" s="9" t="n">
        <v>-275</v>
      </c>
      <c r="C100" s="9" t="n">
        <v>-113</v>
      </c>
      <c r="D100" s="9" t="n">
        <v>-440</v>
      </c>
    </row>
    <row r="101" customFormat="false" ht="15" hidden="false" customHeight="false" outlineLevel="0" collapsed="false">
      <c r="A101" s="8" t="s">
        <v>96</v>
      </c>
      <c r="B101" s="9" t="n">
        <v>0</v>
      </c>
      <c r="C101" s="9" t="n">
        <v>-5</v>
      </c>
      <c r="D101" s="9" t="n">
        <v>11</v>
      </c>
    </row>
    <row r="102" customFormat="false" ht="15" hidden="false" customHeight="false" outlineLevel="0" collapsed="false">
      <c r="A102" s="8" t="s">
        <v>97</v>
      </c>
      <c r="B102" s="9" t="n">
        <v>-93</v>
      </c>
      <c r="C102" s="9" t="n">
        <v>-79</v>
      </c>
      <c r="D102" s="9" t="n">
        <v>-83</v>
      </c>
    </row>
    <row r="103" customFormat="false" ht="15" hidden="false" customHeight="false" outlineLevel="0" collapsed="false">
      <c r="A103" s="8" t="s">
        <v>98</v>
      </c>
      <c r="B103" s="9" t="n">
        <v>21</v>
      </c>
      <c r="C103" s="9" t="n">
        <v>1</v>
      </c>
      <c r="D103" s="9" t="n">
        <v>10</v>
      </c>
    </row>
    <row r="104" customFormat="false" ht="15" hidden="false" customHeight="false" outlineLevel="0" collapsed="false">
      <c r="A104" s="10" t="s">
        <v>99</v>
      </c>
      <c r="B104" s="11" t="n">
        <f aca="false">SUM(B95:B103)</f>
        <v>-576</v>
      </c>
      <c r="C104" s="11" t="n">
        <f aca="false">SUM(C95:C103)</f>
        <v>-230</v>
      </c>
      <c r="D104" s="11" t="n">
        <f aca="false">SUM(D95:D103)</f>
        <v>-507</v>
      </c>
    </row>
    <row r="106" customFormat="false" ht="15" hidden="false" customHeight="false" outlineLevel="0" collapsed="false">
      <c r="A106" s="10" t="s">
        <v>100</v>
      </c>
      <c r="B106" s="11" t="n">
        <f aca="false">SUM(B86,B92,B104)</f>
        <v>30</v>
      </c>
      <c r="C106" s="11" t="n">
        <f aca="false">SUM(C86,C92,C104)</f>
        <v>-49</v>
      </c>
      <c r="D106" s="11" t="n">
        <f aca="false">SUM(D86,D92,D104)</f>
        <v>540</v>
      </c>
    </row>
    <row r="107" customFormat="false" ht="15" hidden="false" customHeight="false" outlineLevel="0" collapsed="false">
      <c r="A107" s="17" t="s">
        <v>101</v>
      </c>
      <c r="B107" s="9" t="n">
        <v>153</v>
      </c>
      <c r="C107" s="16" t="n">
        <f aca="false">B108</f>
        <v>183</v>
      </c>
      <c r="D107" s="16" t="n">
        <f aca="false">C108</f>
        <v>134</v>
      </c>
    </row>
    <row r="108" customFormat="false" ht="15" hidden="false" customHeight="false" outlineLevel="0" collapsed="false">
      <c r="A108" s="10" t="s">
        <v>102</v>
      </c>
      <c r="B108" s="12" t="n">
        <f aca="false">SUM(B107,B106)</f>
        <v>183</v>
      </c>
      <c r="C108" s="12" t="n">
        <f aca="false">SUM(C107,C106)</f>
        <v>134</v>
      </c>
      <c r="D108" s="12" t="n">
        <f aca="false">SUM(D107,D106)</f>
        <v>674</v>
      </c>
    </row>
    <row r="110" customFormat="false" ht="15" hidden="false" customHeight="false" outlineLevel="0" collapsed="false">
      <c r="A110" s="10" t="s">
        <v>103</v>
      </c>
    </row>
    <row r="111" customFormat="false" ht="15" hidden="false" customHeight="false" outlineLevel="0" collapsed="false">
      <c r="A111" s="8" t="s">
        <v>104</v>
      </c>
      <c r="B111" s="9" t="n">
        <v>331</v>
      </c>
      <c r="C111" s="9" t="n">
        <v>312</v>
      </c>
      <c r="D111" s="9" t="n">
        <v>295</v>
      </c>
    </row>
    <row r="112" customFormat="false" ht="15" hidden="false" customHeight="false" outlineLevel="0" collapsed="false">
      <c r="A112" s="8" t="s">
        <v>105</v>
      </c>
      <c r="B112" s="14" t="n">
        <f aca="false">SUM(B86,B89)</f>
        <v>591</v>
      </c>
      <c r="C112" s="14" t="n">
        <f aca="false">SUM(C86,C89)</f>
        <v>182</v>
      </c>
      <c r="D112" s="14" t="n">
        <f aca="false">SUM(D86,D89)</f>
        <v>1008</v>
      </c>
    </row>
    <row r="114" customFormat="false" ht="15" hidden="false" customHeight="false" outlineLevel="0" collapsed="false">
      <c r="A114" s="7" t="s">
        <v>106</v>
      </c>
      <c r="B114" s="7"/>
      <c r="C114" s="7"/>
      <c r="D114" s="7"/>
      <c r="E114" s="2" t="s">
        <v>107</v>
      </c>
    </row>
    <row r="115" customFormat="false" ht="15" hidden="false" customHeight="false" outlineLevel="0" collapsed="false">
      <c r="A115" s="10" t="s">
        <v>108</v>
      </c>
    </row>
    <row r="116" customFormat="false" ht="15" hidden="false" customHeight="false" outlineLevel="0" collapsed="false">
      <c r="A116" s="8" t="s">
        <v>109</v>
      </c>
      <c r="B116" s="9" t="n">
        <v>13995</v>
      </c>
      <c r="C116" s="16" t="n">
        <f aca="false">B120</f>
        <v>2934</v>
      </c>
      <c r="D116" s="16" t="n">
        <f aca="false">C120</f>
        <v>1008</v>
      </c>
    </row>
    <row r="117" customFormat="false" ht="15" hidden="false" customHeight="false" outlineLevel="0" collapsed="false">
      <c r="A117" s="8" t="s">
        <v>110</v>
      </c>
      <c r="B117" s="14" t="n">
        <f aca="false">B21</f>
        <v>317</v>
      </c>
      <c r="C117" s="14" t="n">
        <f aca="false">C21</f>
        <v>109</v>
      </c>
      <c r="D117" s="14" t="n">
        <f aca="false">D21</f>
        <v>272</v>
      </c>
    </row>
    <row r="118" customFormat="false" ht="15" hidden="false" customHeight="false" outlineLevel="0" collapsed="false">
      <c r="A118" s="8" t="s">
        <v>111</v>
      </c>
      <c r="B118" s="9" t="n">
        <v>-223</v>
      </c>
      <c r="C118" s="9" t="n">
        <v>-224</v>
      </c>
      <c r="D118" s="9" t="n">
        <v>-57</v>
      </c>
    </row>
    <row r="119" customFormat="false" ht="15" hidden="false" customHeight="false" outlineLevel="0" collapsed="false">
      <c r="A119" s="8" t="s">
        <v>112</v>
      </c>
      <c r="B119" s="9" t="n">
        <v>-11155</v>
      </c>
      <c r="C119" s="9" t="n">
        <v>-1811</v>
      </c>
      <c r="D119" s="9" t="n">
        <v>0</v>
      </c>
    </row>
    <row r="120" customFormat="false" ht="15" hidden="false" customHeight="false" outlineLevel="0" collapsed="false">
      <c r="A120" s="10" t="s">
        <v>113</v>
      </c>
      <c r="B120" s="11" t="n">
        <f aca="false">SUM(B116,B117,B118,B119)</f>
        <v>2934</v>
      </c>
      <c r="C120" s="11" t="n">
        <f aca="false">SUM(C116,C117,C118,C119)</f>
        <v>1008</v>
      </c>
      <c r="D120" s="11" t="n">
        <f aca="false">SUM(D116,D117,D118,D119)</f>
        <v>1223</v>
      </c>
    </row>
    <row r="122" customFormat="false" ht="15" hidden="false" customHeight="false" outlineLevel="0" collapsed="false">
      <c r="A122" s="10" t="s">
        <v>114</v>
      </c>
    </row>
    <row r="123" customFormat="false" ht="15" hidden="false" customHeight="false" outlineLevel="0" collapsed="false">
      <c r="A123" s="8" t="s">
        <v>115</v>
      </c>
      <c r="D123" s="14" t="n">
        <f aca="false">C44</f>
        <v>7297</v>
      </c>
    </row>
    <row r="124" customFormat="false" ht="15" hidden="false" customHeight="false" outlineLevel="0" collapsed="false">
      <c r="A124" s="8" t="s">
        <v>116</v>
      </c>
      <c r="D124" s="14" t="n">
        <f aca="false">-D89</f>
        <v>372</v>
      </c>
    </row>
    <row r="125" customFormat="false" ht="15" hidden="false" customHeight="false" outlineLevel="0" collapsed="false">
      <c r="A125" s="8" t="s">
        <v>117</v>
      </c>
      <c r="D125" s="14" t="n">
        <f aca="false">-D75</f>
        <v>-700</v>
      </c>
    </row>
    <row r="126" customFormat="false" ht="15" hidden="false" customHeight="false" outlineLevel="0" collapsed="false">
      <c r="A126" s="8" t="s">
        <v>118</v>
      </c>
      <c r="D126" s="14" t="n">
        <f aca="false">-D78</f>
        <v>-11</v>
      </c>
    </row>
    <row r="127" customFormat="false" ht="15" hidden="false" customHeight="false" outlineLevel="0" collapsed="false">
      <c r="A127" s="8" t="s">
        <v>119</v>
      </c>
      <c r="D127" s="14" t="n">
        <f aca="false">D129-SUM(D123:D126)</f>
        <v>-44</v>
      </c>
    </row>
    <row r="128" customFormat="false" ht="15" hidden="false" customHeight="false" outlineLevel="0" collapsed="false">
      <c r="A128" s="10" t="s">
        <v>120</v>
      </c>
      <c r="D128" s="11" t="n">
        <f aca="false">SUM(D123,D124,D125,D126,D127)</f>
        <v>6914</v>
      </c>
    </row>
    <row r="129" customFormat="false" ht="15" hidden="false" customHeight="false" outlineLevel="0" collapsed="false">
      <c r="A129" s="8" t="s">
        <v>121</v>
      </c>
      <c r="D129" s="9" t="n">
        <v>6914</v>
      </c>
    </row>
    <row r="131" customFormat="false" ht="15" hidden="false" customHeight="false" outlineLevel="0" collapsed="false">
      <c r="A131" s="10" t="s">
        <v>122</v>
      </c>
    </row>
    <row r="132" customFormat="false" ht="15" hidden="false" customHeight="false" outlineLevel="0" collapsed="false">
      <c r="B132" s="18" t="s">
        <v>123</v>
      </c>
      <c r="C132" s="18" t="s">
        <v>124</v>
      </c>
      <c r="D132" s="18" t="s">
        <v>125</v>
      </c>
    </row>
    <row r="133" customFormat="false" ht="15" hidden="false" customHeight="false" outlineLevel="0" collapsed="false">
      <c r="A133" s="8" t="s">
        <v>43</v>
      </c>
      <c r="B133" s="16" t="n">
        <f aca="false">C41-D41</f>
        <v>200</v>
      </c>
      <c r="C133" s="16" t="n">
        <f aca="false">D81</f>
        <v>203</v>
      </c>
      <c r="D133" s="16" t="n">
        <f aca="false">B133-C133</f>
        <v>-3</v>
      </c>
    </row>
    <row r="134" customFormat="false" ht="15" hidden="false" customHeight="false" outlineLevel="0" collapsed="false">
      <c r="A134" s="8" t="s">
        <v>126</v>
      </c>
      <c r="B134" s="16" t="n">
        <f aca="false">(C42+C46)-(D42+D46)</f>
        <v>98</v>
      </c>
      <c r="C134" s="16" t="n">
        <f aca="false">D82</f>
        <v>91</v>
      </c>
      <c r="D134" s="16" t="n">
        <f aca="false">B134-C134</f>
        <v>7</v>
      </c>
    </row>
    <row r="135" customFormat="false" ht="15" hidden="false" customHeight="false" outlineLevel="0" collapsed="false">
      <c r="A135" s="8" t="s">
        <v>51</v>
      </c>
      <c r="B135" s="16" t="n">
        <f aca="false">D50-C50</f>
        <v>129</v>
      </c>
      <c r="C135" s="16" t="n">
        <f aca="false">D83</f>
        <v>130</v>
      </c>
      <c r="D135" s="16" t="n">
        <f aca="false">B135-C135</f>
        <v>-1</v>
      </c>
    </row>
    <row r="136" customFormat="false" ht="15" hidden="false" customHeight="false" outlineLevel="0" collapsed="false">
      <c r="A136" s="8" t="s">
        <v>127</v>
      </c>
      <c r="B136" s="16" t="n">
        <f aca="false">(D51+D61)-(C51+C61)</f>
        <v>-106</v>
      </c>
      <c r="C136" s="16" t="n">
        <f aca="false">D84</f>
        <v>-103</v>
      </c>
      <c r="D136" s="16" t="n">
        <f aca="false">B136-C136</f>
        <v>-3</v>
      </c>
    </row>
    <row r="137" customFormat="false" ht="15" hidden="false" customHeight="false" outlineLevel="0" collapsed="false">
      <c r="A137" s="8" t="s">
        <v>128</v>
      </c>
      <c r="B137" s="16" t="n">
        <f aca="false">(D55+D59)-(C55+C59)</f>
        <v>-61</v>
      </c>
      <c r="C137" s="16" t="n">
        <f aca="false">D85</f>
        <v>-96</v>
      </c>
      <c r="D137" s="16" t="n">
        <f aca="false">B137-C137</f>
        <v>35</v>
      </c>
    </row>
    <row r="138" customFormat="false" ht="15" hidden="false" customHeight="false" outlineLevel="0" collapsed="false">
      <c r="A138" s="10" t="s">
        <v>129</v>
      </c>
      <c r="B138" s="11" t="n">
        <f aca="false">SUM(B133:B137)</f>
        <v>260</v>
      </c>
      <c r="C138" s="11" t="n">
        <f aca="false">SUM(C133:C137)</f>
        <v>225</v>
      </c>
      <c r="D138" s="11" t="n">
        <f aca="false">SUM(D133:D137)</f>
        <v>35</v>
      </c>
    </row>
    <row r="139" customFormat="false" ht="15" hidden="false" customHeight="false" outlineLevel="0" collapsed="false">
      <c r="A139" s="2" t="s">
        <v>130</v>
      </c>
    </row>
    <row r="141" customFormat="false" ht="15" hidden="false" customHeight="false" outlineLevel="0" collapsed="false">
      <c r="A141" s="10" t="s">
        <v>131</v>
      </c>
    </row>
    <row r="142" customFormat="false" ht="15" hidden="false" customHeight="false" outlineLevel="0" collapsed="false">
      <c r="A142" s="8" t="s">
        <v>132</v>
      </c>
      <c r="C142" s="14" t="n">
        <f aca="false">C47-C70</f>
        <v>0</v>
      </c>
      <c r="D142" s="14" t="n">
        <f aca="false">D47-D70</f>
        <v>0</v>
      </c>
    </row>
    <row r="143" customFormat="false" ht="15" hidden="false" customHeight="false" outlineLevel="0" collapsed="false">
      <c r="A143" s="8" t="s">
        <v>133</v>
      </c>
      <c r="C143" s="9" t="n">
        <v>134</v>
      </c>
      <c r="D143" s="9" t="n">
        <v>674</v>
      </c>
    </row>
    <row r="144" customFormat="false" ht="15" hidden="false" customHeight="false" outlineLevel="0" collapsed="false">
      <c r="A144" s="8" t="s">
        <v>134</v>
      </c>
      <c r="C144" s="14" t="n">
        <f aca="false">C108-C143</f>
        <v>0</v>
      </c>
      <c r="D144" s="14" t="n">
        <f aca="false">D108-D143</f>
        <v>0</v>
      </c>
    </row>
    <row r="145" customFormat="false" ht="15" hidden="false" customHeight="false" outlineLevel="0" collapsed="false">
      <c r="A145" s="8" t="s">
        <v>135</v>
      </c>
      <c r="B145" s="9" t="n">
        <v>2934</v>
      </c>
      <c r="C145" s="9" t="n">
        <v>1008</v>
      </c>
      <c r="D145" s="9" t="n">
        <v>1223</v>
      </c>
    </row>
    <row r="146" customFormat="false" ht="15" hidden="false" customHeight="false" outlineLevel="0" collapsed="false">
      <c r="A146" s="8" t="s">
        <v>136</v>
      </c>
      <c r="B146" s="14" t="n">
        <f aca="false">B120-B145</f>
        <v>0</v>
      </c>
      <c r="C146" s="14" t="n">
        <f aca="false">C120-C145</f>
        <v>0</v>
      </c>
      <c r="D146" s="14" t="n">
        <f aca="false">D120-D145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2026-10-19T09:59:53Z</dcterms:created>
  <dc:creator>openpyxl</dc:creator>
  <dc:description/>
  <dc:language>en-US</dc:language>
  <cp:lastModifiedBy/>
  <dcterms:modified xsi:type="dcterms:W3CDTF">2026-10-19T09:59:53Z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