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magym\Desktop\bocconi\internships 2027\Extern\yinan modeling\"/>
    </mc:Choice>
  </mc:AlternateContent>
  <xr:revisionPtr revIDLastSave="0" documentId="13_ncr:1_{07B4738D-ADAB-44D1-8A9B-ABCE74F6E741}" xr6:coauthVersionLast="47" xr6:coauthVersionMax="47" xr10:uidLastSave="{00000000-0000-0000-0000-000000000000}"/>
  <bookViews>
    <workbookView xWindow="-90" yWindow="0" windowWidth="9780" windowHeight="10170" xr2:uid="{00000000-000D-0000-FFFF-FFFF00000000}"/>
  </bookViews>
  <sheets>
    <sheet name="Financial Statements" sheetId="1" r:id="rId1"/>
    <sheet name="Qualitative Analysis" sheetId="3"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1" l="1"/>
  <c r="D31" i="1"/>
  <c r="B31" i="1"/>
  <c r="D29" i="1"/>
  <c r="C29" i="1"/>
  <c r="B29" i="1"/>
  <c r="D28" i="1"/>
  <c r="C28" i="1"/>
  <c r="B28" i="1"/>
  <c r="C27" i="1"/>
  <c r="C78" i="3"/>
  <c r="D48" i="1"/>
  <c r="C48" i="1" s="1"/>
  <c r="D79" i="1"/>
  <c r="D67" i="1"/>
  <c r="D63" i="1"/>
  <c r="D125" i="1"/>
  <c r="C125" i="1"/>
  <c r="B125" i="1"/>
  <c r="D113" i="1"/>
  <c r="C113" i="1"/>
  <c r="B113" i="1"/>
  <c r="C67" i="1"/>
  <c r="B67" i="1"/>
  <c r="C63" i="1"/>
  <c r="B63" i="1"/>
  <c r="D6" i="1"/>
  <c r="D10" i="1" s="1"/>
  <c r="D13" i="1" s="1"/>
  <c r="D15" i="1" s="1"/>
  <c r="D17" i="1" s="1"/>
  <c r="D75" i="1" s="1"/>
  <c r="C6" i="1"/>
  <c r="C10" i="1" s="1"/>
  <c r="C13" i="1" s="1"/>
  <c r="C15" i="1" s="1"/>
  <c r="C32" i="1" s="1"/>
  <c r="B6" i="1"/>
  <c r="B10" i="1" s="1"/>
  <c r="B13" i="1" s="1"/>
  <c r="B15" i="1" s="1"/>
  <c r="B32" i="1" s="1"/>
  <c r="C30" i="1" l="1"/>
  <c r="D30" i="1"/>
  <c r="B30" i="1"/>
  <c r="D32" i="1"/>
  <c r="D27" i="1"/>
  <c r="B27" i="1"/>
  <c r="D68" i="1"/>
  <c r="D80" i="1" s="1"/>
  <c r="C68" i="1"/>
  <c r="B48" i="1"/>
  <c r="C17" i="1"/>
  <c r="C75" i="1" s="1"/>
  <c r="C87" i="1"/>
  <c r="C105" i="1" s="1"/>
  <c r="B17" i="1"/>
  <c r="B87" i="1"/>
  <c r="B105" i="1" s="1"/>
  <c r="B128" i="1" s="1"/>
  <c r="B131" i="1" s="1"/>
  <c r="B40" i="1" s="1"/>
  <c r="B46" i="1" s="1"/>
  <c r="B68" i="1"/>
  <c r="D87" i="1"/>
  <c r="D105" i="1" s="1"/>
  <c r="D128" i="1" s="1"/>
  <c r="D131" i="1" s="1"/>
  <c r="D40" i="1" s="1"/>
  <c r="D46" i="1" s="1"/>
  <c r="D53" i="1" s="1"/>
  <c r="C128" i="1"/>
  <c r="C131" i="1" s="1"/>
  <c r="C40" i="1" s="1"/>
  <c r="C46" i="1" s="1"/>
  <c r="C53" i="1" s="1"/>
  <c r="C77" i="1" l="1"/>
  <c r="C79" i="1" s="1"/>
  <c r="C80" i="1" s="1"/>
  <c r="B75" i="1"/>
  <c r="B77" i="1" s="1"/>
  <c r="B79" i="1" s="1"/>
  <c r="B80" i="1" s="1"/>
  <c r="B5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tc={F4B1947E-A2FB-4640-A988-29DBBBC301BA}</author>
    <author>tc={1D1880BE-8990-4144-BDC2-45BF0B73C481}</author>
    <author>tc={2AC2BEAD-C32C-4A14-BBCD-92DBBA302121}</author>
  </authors>
  <commentList>
    <comment ref="B48" authorId="0" shapeId="0" xr:uid="{F4B1947E-A2FB-4640-A988-29DBBBC301BA}">
      <text>
        <t>[Threaded comment]
Your version of Excel allows you to read this threaded comment; however, any edits to it will get removed if the file is opened in a newer version of Excel. Learn more: https://go.microsoft.com/fwlink/?linkid=870924
Comment:
    The hardcoded numbers in the formula reflect the difference between the actual figure reported for PP&amp;E and the figure obtained by calculating (prior PP&amp;E + CapEx + D&amp;A)</t>
      </text>
    </comment>
    <comment ref="B75" authorId="1" shapeId="0" xr:uid="{1D1880BE-8990-4144-BDC2-45BF0B73C481}">
      <text>
        <t>[Threaded comment]
Your version of Excel allows you to read this threaded comment; however, any edits to it will get removed if the file is opened in a newer version of Excel. Learn more: https://go.microsoft.com/fwlink/?linkid=870924
Comment:
    AEO uses Net income attributable to AEO for the RE calculations. The hardcoded numbers in the formula are taken from the consolidated stake holder equity which is not a part of the mode;</t>
      </text>
    </comment>
    <comment ref="D87" authorId="2" shapeId="0" xr:uid="{2AC2BEAD-C32C-4A14-BBCD-92DBBA302121}">
      <text>
        <t>[Threaded comment]
Your version of Excel allows you to read this threaded comment; however, any edits to it will get removed if the file is opened in a newer version of Excel. Learn more: https://go.microsoft.com/fwlink/?linkid=870924
Comment:
    Inconsistent figures across the 10K filing for 2025 and 2023. 2025 filing uses net income in the cashflow statement (169.096), whereas the 2023 filing uses net income attributable to AEO (170.038). For this model, I will stick with net income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tc={04ABBCE2-5100-4FFF-8BB6-33B52D446AF6}</author>
    <author>tc={551B3FDC-1FF3-4928-8A81-23AA8D5B5093}</author>
    <author>tc={0401EA93-8C43-4B34-927A-3204FDFB591B}</author>
    <author>tc={7BA9856D-7A34-4F09-8EF8-11E172CDB6F3}</author>
    <author>tc={A5269598-58EE-4F99-B894-31FE4D2644D8}</author>
  </authors>
  <commentList>
    <comment ref="B28" authorId="0" shapeId="0" xr:uid="{04ABBCE2-5100-4FFF-8BB6-33B52D446AF6}">
      <text>
        <t xml:space="preserve">[Threaded comment]
Your version of Excel allows you to read this threaded comment; however, any edits to it will get removed if the file is opened in a newer version of Excel. Learn more: https://go.microsoft.com/fwlink/?linkid=870924
Comment:
    -
Boilerplate risk: "Our operations, those of our licensees, our suppliers, or our customers, could be negatively impacted by various events beyond our control, including, without limitation, natural disasters, such as hurricanes, tornadoes, floods, earthquakes, extreme cold events, unseasonably warm weather, and other adverse weather conditions; public health crises, such as pandemics and epidemics; political crises, such as terrorist attacks, war, geopolitical uncertainty, labor unrest, and other political instability." </t>
      </text>
    </comment>
    <comment ref="B29" authorId="1" shapeId="0" xr:uid="{551B3FDC-1FF3-4928-8A81-23AA8D5B5093}">
      <text>
        <t>[Threaded comment]
Your version of Excel allows you to read this threaded comment; however, any edits to it will get removed if the file is opened in a newer version of Excel. Learn more: https://go.microsoft.com/fwlink/?linkid=870924
Comment:
    Based on earnings call and 10k filing + press releases</t>
      </text>
    </comment>
    <comment ref="B34" authorId="2" shapeId="0" xr:uid="{0401EA93-8C43-4B34-927A-3204FDFB591B}">
      <text>
        <t>[Threaded comment]
Your version of Excel allows you to read this threaded comment; however, any edits to it will get removed if the file is opened in a newer version of Excel. Learn more: https://go.microsoft.com/fwlink/?linkid=870924
Comment:
    Based on earnings call transcript (https://www.fool.com/earnings/call-transcripts/2026/05/28/american-eagle-aeo-q1-2026-earnings-transcript/) as well as 10K filing https://www.sec.gov/ix?doc=/Archives/edgar/data/0000919012/000119312526132097/aeo-20260131.htm#item_7_managements_discussion_analysis_f</t>
      </text>
    </comment>
    <comment ref="B47" authorId="3" shapeId="0" xr:uid="{7BA9856D-7A34-4F09-8EF8-11E172CDB6F3}">
      <text>
        <t xml:space="preserve">[Threaded comment]
Your version of Excel allows you to read this threaded comment; however, any edits to it will get removed if the file is opened in a newer version of Excel. Learn more: https://go.microsoft.com/fwlink/?linkid=870924
Comment:
    Source: https://finance.yahoo.com/quote/AEO/holders/
-Zero OM  buying -&gt; they don’t believe it to be undervalued
- mostly routine, less signal
- the CEO's largest sale of the year happened before the stock's subsequent decline to the $16–17 range by mid-year, not after it. 
</t>
      </text>
    </comment>
    <comment ref="B72" authorId="4" shapeId="0" xr:uid="{A5269598-58EE-4F99-B894-31FE4D2644D8}">
      <text>
        <t>[Threaded comment]
Your version of Excel allows you to read this threaded comment; however, any edits to it will get removed if the file is opened in a newer version of Excel. Learn more: https://go.microsoft.com/fwlink/?linkid=870924
Comment:
    - source: https://finance.yahoo.com/quote/AEO/analysis/https://finance.yahoo.com/quote/AEO/analysis/
- unusual rating distribition - sell side doesn’t know which way this resolves
- price spread: at least one covering analyst thinks AEO should be trading lower than it is today, while another sees nearly double the current price. Could be bc aerie is doing well while AE declining</t>
      </text>
    </comment>
  </commentList>
</comments>
</file>

<file path=xl/sharedStrings.xml><?xml version="1.0" encoding="utf-8"?>
<sst xmlns="http://schemas.openxmlformats.org/spreadsheetml/2006/main" count="275" uniqueCount="209">
  <si>
    <t>AMERICAN EAGLE OUTFITTERS, INC. — CONSOLIDATED STATEMENTS OF OPERATIONS</t>
  </si>
  <si>
    <t>(In thousands, except per share amounts)</t>
  </si>
  <si>
    <t>Total net revenue</t>
  </si>
  <si>
    <t>Cost of sales, including certain buying, occupancy and warehousing expenses</t>
  </si>
  <si>
    <t>Gross profit</t>
  </si>
  <si>
    <t xml:space="preserve">  Selling, general and administrative expenses</t>
  </si>
  <si>
    <t xml:space="preserve">  Impairment, restructuring and other charges</t>
  </si>
  <si>
    <t xml:space="preserve">  Depreciation and amortization expense</t>
  </si>
  <si>
    <t>Operating income</t>
  </si>
  <si>
    <t xml:space="preserve">  Interest expense (income), net</t>
  </si>
  <si>
    <t xml:space="preserve">  Other (income), net</t>
  </si>
  <si>
    <t>Income before income taxes</t>
  </si>
  <si>
    <t xml:space="preserve">  Provision for income taxes</t>
  </si>
  <si>
    <t>Net income</t>
  </si>
  <si>
    <t xml:space="preserve">  Net loss attributable to noncontrolling interests</t>
  </si>
  <si>
    <t>Net income attributable to AEO</t>
  </si>
  <si>
    <t>Basic net income per common share attributable to AEO</t>
  </si>
  <si>
    <t>Diluted net income per common share attributable to AEO</t>
  </si>
  <si>
    <t>Weighted average common shares outstanding - basic</t>
  </si>
  <si>
    <t>Weighted average common shares outstanding - diluted</t>
  </si>
  <si>
    <t>AMERICAN EAGLE OUTFITTERS, INC. — CONSOLIDATED BALANCE SHEETS</t>
  </si>
  <si>
    <t>Assets</t>
  </si>
  <si>
    <t xml:space="preserve">  Current assets:</t>
  </si>
  <si>
    <t xml:space="preserve">    Cash and cash equivalents</t>
  </si>
  <si>
    <t xml:space="preserve">    Short-term investments</t>
  </si>
  <si>
    <t xml:space="preserve">    Merchandise inventory</t>
  </si>
  <si>
    <t xml:space="preserve">    Accounts receivable, net</t>
  </si>
  <si>
    <t xml:space="preserve">    Prepaid expenses</t>
  </si>
  <si>
    <t xml:space="preserve">    Other current assets</t>
  </si>
  <si>
    <t xml:space="preserve">  Total current assets</t>
  </si>
  <si>
    <t xml:space="preserve">  Operating lease right-of-use assets</t>
  </si>
  <si>
    <t xml:space="preserve">  Property and equipment, net</t>
  </si>
  <si>
    <t xml:space="preserve">  Goodwill, net</t>
  </si>
  <si>
    <t xml:space="preserve">  Non-current deferred income taxes</t>
  </si>
  <si>
    <t xml:space="preserve">  Intangible assets, net</t>
  </si>
  <si>
    <t xml:space="preserve">  Other assets</t>
  </si>
  <si>
    <t>Total assets</t>
  </si>
  <si>
    <t>Liabilities and Stockholders' Equity</t>
  </si>
  <si>
    <t xml:space="preserve">  Current liabilities:</t>
  </si>
  <si>
    <t xml:space="preserve">    Accounts payable</t>
  </si>
  <si>
    <t xml:space="preserve">    Current portion of operating lease liabilities</t>
  </si>
  <si>
    <t xml:space="preserve">    Accrued compensation and payroll taxes</t>
  </si>
  <si>
    <t xml:space="preserve">    Unredeemed gift cards and gift certificates</t>
  </si>
  <si>
    <t xml:space="preserve">    Accrued income and other taxes</t>
  </si>
  <si>
    <t xml:space="preserve">    Other current liabilities and accrued expenses</t>
  </si>
  <si>
    <t xml:space="preserve">  Total current liabilities</t>
  </si>
  <si>
    <t xml:space="preserve">  Non-current liabilities:</t>
  </si>
  <si>
    <t xml:space="preserve">    Non-current operating lease liabilities</t>
  </si>
  <si>
    <t xml:space="preserve">    Other non-current liabilities</t>
  </si>
  <si>
    <t xml:space="preserve">  Total non-current liabilities</t>
  </si>
  <si>
    <t>Total liabilities</t>
  </si>
  <si>
    <t xml:space="preserve">  Stockholders' equity:</t>
  </si>
  <si>
    <t xml:space="preserve">    Preferred stock</t>
  </si>
  <si>
    <t xml:space="preserve">    Common stock</t>
  </si>
  <si>
    <t xml:space="preserve">    Contributed capital</t>
  </si>
  <si>
    <t xml:space="preserve">    Accumulated other comprehensive loss</t>
  </si>
  <si>
    <t xml:space="preserve">    Retained earnings</t>
  </si>
  <si>
    <t xml:space="preserve">    Treasury stock, at cost</t>
  </si>
  <si>
    <t xml:space="preserve">  Total AEO stockholders' equity</t>
  </si>
  <si>
    <t xml:space="preserve">    Noncontrolling interests</t>
  </si>
  <si>
    <t>Total stockholders' equity</t>
  </si>
  <si>
    <t>Total liabilities and stockholders' equity</t>
  </si>
  <si>
    <t>AMERICAN EAGLE OUTFITTERS, INC. — CONSOLIDATED STATEMENTS OF CASH FLOWS</t>
  </si>
  <si>
    <t>Operating activities:</t>
  </si>
  <si>
    <t xml:space="preserve">  Net income</t>
  </si>
  <si>
    <t xml:space="preserve">  Adjustments to reconcile net income to net cash from operations:</t>
  </si>
  <si>
    <t xml:space="preserve">    Depreciation and amortization</t>
  </si>
  <si>
    <t xml:space="preserve">    Share-based compensation</t>
  </si>
  <si>
    <t xml:space="preserve">    Deferred income taxes</t>
  </si>
  <si>
    <t xml:space="preserve">    Impairment of assets</t>
  </si>
  <si>
    <t xml:space="preserve">    Distribution received from equity method investment</t>
  </si>
  <si>
    <t xml:space="preserve">    Income earned from equity method investment</t>
  </si>
  <si>
    <t xml:space="preserve">    Other operating activities</t>
  </si>
  <si>
    <t xml:space="preserve">  Changes in assets and liabilities:</t>
  </si>
  <si>
    <t xml:space="preserve">    Accounts receivable</t>
  </si>
  <si>
    <t xml:space="preserve">    Operating lease assets</t>
  </si>
  <si>
    <t xml:space="preserve">    Operating lease liabilities</t>
  </si>
  <si>
    <t xml:space="preserve">    Other assets</t>
  </si>
  <si>
    <t xml:space="preserve">    Accrued and other liabilities</t>
  </si>
  <si>
    <t>Net cash provided by operating activities</t>
  </si>
  <si>
    <t>Investing activities:</t>
  </si>
  <si>
    <t xml:space="preserve">  Capital expenditures for property and equipment</t>
  </si>
  <si>
    <t xml:space="preserve">  Sale of available-for-sale investments</t>
  </si>
  <si>
    <t xml:space="preserve">  Purchase of available-for-sale investments</t>
  </si>
  <si>
    <t xml:space="preserve">  Purchase of equity method investment</t>
  </si>
  <si>
    <t xml:space="preserve">  Other investing activities</t>
  </si>
  <si>
    <t>Net cash (used for) investing activities</t>
  </si>
  <si>
    <t>Financing activities:</t>
  </si>
  <si>
    <t xml:space="preserve">  Accelerated Share Repurchase</t>
  </si>
  <si>
    <t xml:space="preserve">  Repurchase of common stock as part of publicly announced programs</t>
  </si>
  <si>
    <t xml:space="preserve">  Repurchase of common stock from employees</t>
  </si>
  <si>
    <t xml:space="preserve">  Proceeds from revolving line of credit</t>
  </si>
  <si>
    <t xml:space="preserve">  Principal payments on revolving line of credit</t>
  </si>
  <si>
    <t xml:space="preserve">  Net proceeds from stock options exercised</t>
  </si>
  <si>
    <t xml:space="preserve">  Cash dividends paid</t>
  </si>
  <si>
    <t xml:space="preserve">  Proceeds from other financing</t>
  </si>
  <si>
    <t xml:space="preserve">  Other financing activities</t>
  </si>
  <si>
    <t>Net cash (used for) financing activities</t>
  </si>
  <si>
    <t>Effect of exchange rates on cash</t>
  </si>
  <si>
    <t>Net change in cash and cash equivalents</t>
  </si>
  <si>
    <t>Cash and cash equivalents - beginning of period</t>
  </si>
  <si>
    <t>Cash and cash equivalents - end of period</t>
  </si>
  <si>
    <t xml:space="preserve">FY2025 </t>
  </si>
  <si>
    <t xml:space="preserve">FY2024 </t>
  </si>
  <si>
    <t xml:space="preserve">FY2023 </t>
  </si>
  <si>
    <t>COMPANY RESEARCH TEMPLATE</t>
  </si>
  <si>
    <t>Company Name:</t>
  </si>
  <si>
    <t>American Eagle Outfitters (AEO)</t>
  </si>
  <si>
    <t>What this company does:</t>
  </si>
  <si>
    <t>AEO is a global specialty apparel retailer that operates and licenses nearly 1,500 stores worldwide, selling casual apparel under the American Eagle brand and intimates/apparel/activewear/swim under the Aerie brand, along with two smaller brands, through stores, e-commerce, and international licensing partnerships.</t>
  </si>
  <si>
    <t>Segment</t>
  </si>
  <si>
    <t>Brands, Products, &amp; Market Share</t>
  </si>
  <si>
    <t>Key Drivers</t>
  </si>
  <si>
    <t>Competitors</t>
  </si>
  <si>
    <t>End Markets/Customers</t>
  </si>
  <si>
    <t>American Eagle (AE brand)</t>
  </si>
  <si>
    <t>American Eagle brand: casual apparel, accessories, and denim; in market since 1977. #1 market share in Jeans among 15–25 year-old wearers (Circana, LLC Retail Tracking Service, Dollar Share, May 2025–April 2026, per Q1 FY2026 investor presentation). 804 stores as of Q1 FY2026 (includes AE stand-alone, AE/Aerie side-by-side, and AE/OFFLINE side-by-side locations). Q1 FY2026 revenue $678.5M, down from $693.9M; comparable sales -2%.</t>
  </si>
  <si>
    <t>AE comparable sales decreased 2%." Management flagged this as a problem area needing correction: "While results at American Eagle were mixed, our teams are moving decisively to reignite the women's business and strengthen product execution and brand positioning.
- Tariff cost pressure
-the decline in gross margin was driven by increased promotional activity plus tariff costs
- mall-traffic decline (leased footprint risk)</t>
  </si>
  <si>
    <t>Direct mall-based/specialty apparel peers: Abercrombie &amp; Fitch (incl. Hollister), Aeropostale, Gap Inc. (incl. Old Navy), Urban Outfitters (URBN), PacSun. Fast-fashion: H&amp;M, Zara/Inditex, Forever 21. Per AEO's own 10-K risk factors: "Fast fashion, value fashion and off-price retailers have shifted customer expectations of pricing for well-known brands and have contributed to additional promotional and pricing pressure in recent years." [Named-company list sourced from third-party competitor analyses, not AEO's own filings, which only describe competitor categories.]</t>
  </si>
  <si>
    <t>Targets "today's digital generation" and self-expression through clothers that make them most confident -&gt; teen and young adult demographic</t>
  </si>
  <si>
    <t>Aerie Brand</t>
  </si>
  <si>
    <t>Aerie + OFFLINE by Aerie: intimates, loungewear, activewear, and swim; positioned around body positivity ("Aerie Real"). #3 market share in Intimates; OFFLINE #2 in Leggings, #3 in Sports Bras (Circana, Dollar Share, wearer age 15–35). 335 stores as of Q1 FY2026. Per the Q1 FY2026 release: "Aerie achieved record first quarter revenue with comps up 25%; surpasses $2 billion in revenue on a trailing 12 month basis." Q1 FY2026 revenue $480.8M, up from $359.8M; comparable sales +25%.</t>
  </si>
  <si>
    <t>Comparable sales grew 25%; net revenue $480,826K, up from $359,788K. Supporting quote: "Aerie comparable sales grew 25%." Also relevant: "the brand achieved exceptional multi-channel growth and profitability, further amplified by the continued relevance of the '100% Aerie REAL' campaign.
- Endorser/brand-reputation risk</t>
  </si>
  <si>
    <t>Victoria's Secret &amp; Co. (incl. PINK) is the dominant intimates competitor; Lululemon in premium activewear (competes with OFFLINE). AEO's 10-K cites fast-fashion and off-price retailers as pricing-pressure competitors across all brands, Aerie included. [Named competitors sourced from third-party analyses, not AEO's own filings.]</t>
  </si>
  <si>
    <t>Focus on inclusivity and bodz positivity,intimates/loungewear/activewear customers</t>
  </si>
  <si>
    <t>Other (not separetely disclosed: Todd Snyder, Unsubscribed)</t>
  </si>
  <si>
    <t>Todd Snyder: premium menswear drawing on Savile Row tailoring, vintage military, and American workwear; 23 stores. Unsubscribed: "consciously-made, slow fashion"; 8 stores. Neither meets separate-segment disclosure thresholds. Combined "Other" Q1 FY2026 revenue $36.0M, down from $44.0M; no comparable-sales or qualitative driver disclosed for this bucket in the Q1 release.</t>
  </si>
  <si>
    <t>revenue declined; no qualitative driver disclosed in this release</t>
  </si>
  <si>
    <t>Not named in AEO's own disclosures — no primary-sourced competitor list exists for these two smaller brands in the materials reviewed</t>
  </si>
  <si>
    <t>Serve a more affluent, style-conscious adult customer, a different demo entirely from the AE/Aerie mall-teen base</t>
  </si>
  <si>
    <t>Timeline</t>
  </si>
  <si>
    <t>2/20/2026 - U.S. Supreme Court ruled the administration's IEEPA-based tariffs (10% global baseline + higher country-specific tariffs) unlawful; shortly after, the administration announced a new 10% global tariff under Section 122 of the Trade Act of 1974, effective 2/24/2026</t>
  </si>
  <si>
    <t>Within 45 days of the Court of International Trade's interim order - CBP required to develop a refund plan for duties collected under the struck-down tariffs (scope/timing/availability still uncertain per the 10-K)</t>
  </si>
  <si>
    <t>5/28/2026 - Q1 FY2026 results reported for the quarter ended 5/2/2026: total revenue +10% to $1.2B; AE comparable sales -2%, Aerie comparable sales +25%; full-year operating income guidance reiterated at $390-410M [previously mislabeled as "5/2/2026" - that is the fiscal quarter end date, not the report date]</t>
  </si>
  <si>
    <t>6/9/2026 - Quarterly dividend declared at unchanged $0.125/share, payable 7/24/2026 to holders of record 7/10/2026 [event was missing from the prior version of this timeline]</t>
  </si>
  <si>
    <t>7/1/2026 - CFO Transition announced: Mike Mathias (25-year AEO veteran, CFO since 2020) moves to a non-executive strategic advisor role; Ravi Thanawala (ex-Papa John's, ex-Nike/Converse CFO) named EVP-CFO; both changes effective 8/3/2026. Guidance was reaffirmed alongside the announcement, but AEO shares fell 5.3% on the news (Investing.com).</t>
  </si>
  <si>
    <t>Management (e.g. CEO, CFO, Chief Delivery Officer, etc.)</t>
  </si>
  <si>
    <t>CEO: Jay L. Schottenstein, Executive Chairman of the Board and Chief Executive Officer. Director and Chairman since March 1992; served as CEO from 1992 to 2002, then interim CEO from January 2014, formally reappointed CEO effective December 2015. Age 71. Also serves as Chairman/CEO of Schottenstein Stores Corp. (family holding company), Executive Chairman of Designer Brands Inc. (DSW), and Chairman/CEO of American Signature Inc. Helped launch AEO's first denim line in 1997 and the Aerie brand. Combined Chairman/CEO structure offset by a Lead Independent Director role on the board.</t>
  </si>
  <si>
    <t>CFO (outgoing): Mike Mathias, Executive Vice President - Chief Financial Officer. Per the 7/1/2026 CFO transition release: began his career with AEO in 1998, left and returned to the company in 2017, and was promoted to CFO in 2020. Announced 7/1/2026 that he will transition to a full-time non-executive strategic advisor role to CEO Schottenstein, effective 8/3/2026, continuing through 7/30/2027.
CFO (incoming): Ravi Thanawala, Executive Vice President - Chief Financial Officer, effective 8/3/2026. Most recently CFO and President, North America of Papa John's International (Nov 2025–present); CFO and EVP International at Papa John's (Sept 2024); interim CEO of Papa John's (Mar–Aug 2024); joined Papa John's as CFO (Jul 2023). Previously CFO of Nike North America (Jun 2020–Jul 2023); Global VP/CFO of Converse (2018–2020); Global VP of Retail Excellence at Nike (2016–2018). Earlier, spent 8 years at ANN INC. (an Ascena Retail Group subsidiary), including finance leadership for the LOFT brand and CFO of the ANN INC. business.</t>
  </si>
  <si>
    <t>Chief Accounting Officer: James H. Keefer. [No additional bio detail located in the sources reviewed for this project — would need AEO's proxy statement or 10-K executive-officer bios section to expand further.]</t>
  </si>
  <si>
    <t>Negatives / Risks</t>
  </si>
  <si>
    <t>1.	AE brand comparable sales declined 2% in Q1 FY2026 even as Aerie grew 25% — the two-brand divergence is widening, not narrowing, and management itself flagged AE's women's business as needing to be "reignited."
2. Key-person concentration: Our success depends to a significant extent upon our ability to attract and retain qualified key personnel, including senior management, and, in particular, Jay Schottenstein, our Executive Chairman and CEO, as well as Jennifer Foyle, our President, Executive Creative Officer - AE and Aerie."
3.	AEO appears to have monetized (sold) some tariff refund claims rather than wait on the CBP refund process — Q1 interest expense rose specifically "due to an agreement related to the sale of certain tariff refund claims," suggesting limited confidence in near-term government-driven recovery.
4.	Inventory grew 27% in Q1 FY2026 while units grew only 5% — cost basis per unit is rising sharply on tariffs, and quarterly inventory turn slowed from 1.20x to 0.97x, a build that could require markdowns if sell-through doesn't keep pace.
5.	Much of the Q1 FY2026 gross margin improvement (+860bps) was a comp against last year's one-time $75M inventory writedown, not purely organic improvement — that comp reverses in Q2, where guidance calls for gross margin down YoY.
6.	The CFO transition (announced 7/1/2026) triggered a 5.3% single-day stock decline despite reaffirmed guidance — the market read the loss of a 25-year finance veteran as a negative signal.
7.	Structural competitive risk per the 10-K: "low barriers to entry" in specialty apparel; fast-fashion and off-price retailers have "shifted customer expectations of pricing for well-known brands," pressuring margins industry-wide.
8.	Single buying-agent concentration — "a significant portion" of merchandise is sourced through one international buying agent per the 10-K, with no exclusive vendor commitments.
9.	Mall-based real estate exposure — AEO's entire store footprint is leased, concentrated in a format (malls) the 10-K itself acknowledges has "declining traffic trends."</t>
  </si>
  <si>
    <t>Positives / Opportunities</t>
  </si>
  <si>
    <t>1.	Aerie's growth is broad-based, not a one-off: +25% comparable sales in Q1 FY2026 driven by "increased traffic and transactions across channels, as well as increased units per transaction and transaction value" 
2.	Aerie surpassed $2 billion in trailing-12-month revenue (Q1 FY2026 investor presentation) and holds #3 market share in Intimates, with OFFLINE #2 in Leggings and #3 in Sports Bras 
3.	Operating profit swung from a $(85)M loss to a $28M profit year-over-year in Q1 FY2026, beating the company's own guidance for the quarter.
4.	Shareholder capital return remains active and unchanged: $53M in buybacks + $21M in dividends in Q1 FY2026 alone, plus a maintained $0.125/share quarterly dividend declared 6/9/2026, unaffected by the CFO transition or tariff uncertainty.
5.	New CFO Ravi Thanawala brings senior finance leadership from Nike, Converse, and Papa John's, including turnaround/interim-CEO experience 
6.	Full-year FY2026 operating income guidance ($390-410M) was reiterated — not cut — both at Q1 earnings and again at the CFO transition announcement, suggesting management confidence in the underlying plan despite headline noise.
7.	Management has named a specific fix for the weak segment: "moving decisively to reignite the women's business and strengthen product execution and brand positioning" at American Eagle — giving investors a concrete initiative to track.</t>
  </si>
  <si>
    <t>Catalysts</t>
  </si>
  <si>
    <t>Product launches: Back-to-school assortment relaunch in AE bottoms/denim (Q3 FY2026) — Foyle called this "our Super Bowl," and Q3 is historically AE's highest-visibility selling season.
Real estate program: ~25 net AE store closures, ~40 Aerie/OFFLINE openings, and 80+ remodels planned across FY2026 — Mathias, Q&amp;A.
Regulatory/legal decision: Resolution of the IEEPA tariff refund process, with a stated internal timing marker of "by the end of the second quarter" for the full $140 million net benefit — Mathias, Q&amp;A. Separately, from the 10-K, CBP was required to develop a refund plan "within 45 days" of the Court of International Trade's interim order.
Leadership transition: Ravi Thanawala begins as CFO effective August 3, 2026 (from the CFO transition release, not the call) — his first full quarter as CFO would likely coincide with the Q2 print or shortly after.</t>
  </si>
  <si>
    <t>Insider Trading</t>
  </si>
  <si>
    <t>Who</t>
  </si>
  <si>
    <t>When</t>
  </si>
  <si>
    <t>Amount</t>
  </si>
  <si>
    <t>Transaction kind</t>
  </si>
  <si>
    <t>Sable David M</t>
  </si>
  <si>
    <t>Jul 17, 2026</t>
  </si>
  <si>
    <t>$99,572</t>
  </si>
  <si>
    <t>Sale @ $17.23/share (Direct)</t>
  </si>
  <si>
    <t>Spiegel Noel Joseph</t>
  </si>
  <si>
    <t>Jul 7, 2026</t>
  </si>
  <si>
    <t>$48,528</t>
  </si>
  <si>
    <t>Sale @ $16.78/share (Direct)</t>
  </si>
  <si>
    <t>McMillan Cary D</t>
  </si>
  <si>
    <t>$48,513</t>
  </si>
  <si>
    <t>Jul 1, 2026</t>
  </si>
  <si>
    <t>$0</t>
  </si>
  <si>
    <t>Stock Award/Grant @ $0.00 (Direct)</t>
  </si>
  <si>
    <t>Page Janice E</t>
  </si>
  <si>
    <t>Apr 6, 2026</t>
  </si>
  <si>
    <t>$50,003</t>
  </si>
  <si>
    <t>Sale @ $17.32/share (Direct)</t>
  </si>
  <si>
    <t>$49,729</t>
  </si>
  <si>
    <t>Sale @ $17.22/share (Direct)</t>
  </si>
  <si>
    <t>Apr 1, 2026</t>
  </si>
  <si>
    <t>Baldwin Marisa</t>
  </si>
  <si>
    <t>Feb 5, 2026</t>
  </si>
  <si>
    <t>Mathias Michael A.</t>
  </si>
  <si>
    <t>Henke Beth M</t>
  </si>
  <si>
    <t>Foyle Jennifer M</t>
  </si>
  <si>
    <t>Keefer James H. Jr.</t>
  </si>
  <si>
    <t>Schottenstein Jay L</t>
  </si>
  <si>
    <t>Jan 22, 2026</t>
  </si>
  <si>
    <t>$26,813,205</t>
  </si>
  <si>
    <t>Sale @ $25.27–$26.23/share (Indirect)</t>
  </si>
  <si>
    <t>Jan 21, 2026</t>
  </si>
  <si>
    <t>$48,661</t>
  </si>
  <si>
    <t>Sale @ $25.66/share (Direct)</t>
  </si>
  <si>
    <t>Jan 14, 2026</t>
  </si>
  <si>
    <t>$49,702</t>
  </si>
  <si>
    <t>Sale @ $26.20–$26.22/share (Direct)</t>
  </si>
  <si>
    <t>Analysis Rating</t>
  </si>
  <si>
    <t>Number of analysts covering the stock:</t>
  </si>
  <si>
    <t>Average price est</t>
  </si>
  <si>
    <t>High price est</t>
  </si>
  <si>
    <t>Low price est</t>
  </si>
  <si>
    <t>Current stock price</t>
  </si>
  <si>
    <t>Difference from target</t>
  </si>
  <si>
    <t>Buy Ratings</t>
  </si>
  <si>
    <t>Hold ratings</t>
  </si>
  <si>
    <t>Sell Ratings</t>
  </si>
  <si>
    <t>EPS est Q2</t>
  </si>
  <si>
    <t>EPS est Q3</t>
  </si>
  <si>
    <t>EPS Q4</t>
  </si>
  <si>
    <t>Summary</t>
  </si>
  <si>
    <t>analysts see AEO as statistically cheap (sub-11x forward earnings vs. a ~16.5x industry average) but are unwilling to call it a Buy because the outcome is genuinely uncertain</t>
  </si>
  <si>
    <t>Margins</t>
  </si>
  <si>
    <t>Gross Margin</t>
  </si>
  <si>
    <t>SG&amp;A Margin</t>
  </si>
  <si>
    <t>D&amp;A Margin (Opex)</t>
  </si>
  <si>
    <t>Operating Margin</t>
  </si>
  <si>
    <t>Revenue Gowth</t>
  </si>
  <si>
    <t>Net income Margin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</si>
</sst>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6" formatCode="_-&quot;€&quot;\ * #,##0_-;\-&quot;€&quot;\ * #,##0_-;_-&quot;€&quot;\ * &quot;-&quot;??_-;_-@_-"/>
    <numFmt numFmtId="167" formatCode="#,##0;\(#,##0\);&quot;-&quot;"/>
    <numFmt numFmtId="169" formatCode="#,##0.00;\(#,##0.00\);&quot;-&quot;"/>
    <numFmt numFmtId="173" formatCode="_-* #,##0_-;\-* #,##0_-;_-* &quot;-&quot;??_-;_-@_-"/>
  </numFmts>
  <fonts count="25" x14ac:knownFonts="1">
    <font>
      <sz val="11"/>
      <color theme="1"/>
      <name val="Calibri"/>
      <family val="2"/>
      <scheme val="minor"/>
    </font>
    <font>
      <i/>
      <sz val="9"/>
      <color rgb="FF666666"/>
      <name val="Calibri"/>
    </font>
    <font>
      <sz val="10"/>
      <name val="Calibri"/>
    </font>
    <font>
      <b/>
      <sz val="10"/>
      <name val="Calibri"/>
    </font>
    <font>
      <b/>
      <sz val="11"/>
      <color rgb="FF1F4E79"/>
      <name val="Calibri"/>
    </font>
    <font>
      <sz val="11"/>
      <color theme="1"/>
      <name val="Calibri"/>
      <family val="2"/>
      <scheme val="minor"/>
    </font>
    <font>
      <b/>
      <sz val="12"/>
      <name val="Calibri"/>
      <family val="2"/>
    </font>
    <font>
      <b/>
      <sz val="10"/>
      <name val="Calibri"/>
      <family val="2"/>
    </font>
    <font>
      <sz val="10"/>
      <color rgb="FF0000FF"/>
      <name val="Calibri"/>
      <family val="2"/>
    </font>
    <font>
      <b/>
      <sz val="10"/>
      <color rgb="FF000000"/>
      <name val="Calibri"/>
      <family val="2"/>
    </font>
    <font>
      <sz val="10"/>
      <color rgb="FF000000"/>
      <name val="Calibri"/>
      <family val="2"/>
    </font>
    <font>
      <sz val="9"/>
      <color indexed="81"/>
      <name val="Tahoma"/>
      <family val="2"/>
    </font>
    <font>
      <sz val="10"/>
      <name val="Calibri"/>
      <family val="2"/>
    </font>
    <font>
      <sz val="10"/>
      <color theme="0" tint="-0.499984740745262"/>
      <name val="Calibri"/>
      <family val="2"/>
    </font>
    <font>
      <sz val="11"/>
      <color theme="1"/>
      <name val="Lato"/>
    </font>
    <font>
      <b/>
      <sz val="11"/>
      <color theme="1"/>
      <name val="Lato"/>
    </font>
    <font>
      <sz val="14"/>
      <color theme="1"/>
      <name val="Lato"/>
    </font>
    <font>
      <b/>
      <sz val="14"/>
      <color theme="1"/>
      <name val="Lato"/>
    </font>
    <font>
      <sz val="11"/>
      <color theme="1"/>
      <name val="Lato"/>
      <family val="2"/>
    </font>
    <font>
      <sz val="11"/>
      <color theme="10"/>
      <name val="Lato"/>
    </font>
    <font>
      <sz val="11"/>
      <name val="Aptos Narrow"/>
      <family val="2"/>
    </font>
    <font>
      <sz val="11"/>
      <color theme="1"/>
      <name val="Aptos Narrow"/>
      <family val="2"/>
    </font>
    <font>
      <b/>
      <sz val="14"/>
      <color theme="1"/>
      <name val="Lato"/>
      <family val="2"/>
    </font>
    <font>
      <b/>
      <sz val="11"/>
      <color theme="1"/>
      <name val="Lato"/>
      <family val="2"/>
    </font>
    <font>
      <b/>
      <u/>
      <sz val="11"/>
      <name val="Calibri"/>
      <family val="2"/>
    </font>
  </fonts>
  <fills count="7">
    <fill>
      <patternFill patternType="none"/>
    </fill>
    <fill>
      <patternFill patternType="gray125"/>
    </fill>
    <fill>
      <patternFill patternType="solid">
        <fgColor rgb="FFE2EFDA"/>
        <bgColor rgb="FFE2EFDA"/>
      </patternFill>
    </fill>
    <fill>
      <patternFill patternType="solid">
        <fgColor rgb="FFD6E4F0"/>
        <bgColor rgb="FFD6E4F0"/>
      </patternFill>
    </fill>
    <fill>
      <patternFill patternType="solid">
        <fgColor theme="0"/>
        <bgColor rgb="FF1F4E79"/>
      </patternFill>
    </fill>
    <fill>
      <patternFill patternType="solid">
        <fgColor rgb="FFCFE2F3"/>
        <bgColor rgb="FFCFE2F3"/>
      </patternFill>
    </fill>
    <fill>
      <patternFill patternType="solid">
        <fgColor rgb="FFC9DAF8"/>
        <bgColor rgb="FFC9DAF8"/>
      </patternFill>
    </fill>
  </fills>
  <borders count="33">
    <border>
      <left/>
      <right/>
      <top/>
      <bottom/>
      <diagonal/>
    </border>
    <border>
      <left/>
      <right/>
      <top/>
      <bottom style="medium">
        <color rgb="FF1F4E79"/>
      </bottom>
      <diagonal/>
    </border>
    <border>
      <left/>
      <right/>
      <top/>
      <bottom style="thin">
        <color rgb="FFB0B0B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
      <left/>
      <right/>
      <top style="thin">
        <color rgb="FF000000"/>
      </top>
      <bottom/>
      <diagonal/>
    </border>
    <border>
      <left/>
      <right style="thin">
        <color indexed="64"/>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cellStyleXfs>
  <cellXfs count="103">
    <xf numFmtId="0" fontId="0" fillId="0" borderId="0" xfId="0"/>
    <xf numFmtId="0" fontId="1" fillId="0" borderId="0" xfId="0" applyFont="1"/>
    <xf numFmtId="0" fontId="2" fillId="0" borderId="2" xfId="0" applyFont="1" applyBorder="1"/>
    <xf numFmtId="0" fontId="3" fillId="0" borderId="1" xfId="0" applyFont="1" applyBorder="1"/>
    <xf numFmtId="0" fontId="4" fillId="3" borderId="0" xfId="0" applyFont="1" applyFill="1"/>
    <xf numFmtId="0" fontId="0" fillId="3" borderId="0" xfId="0" applyFill="1"/>
    <xf numFmtId="0" fontId="6" fillId="4" borderId="0" xfId="0" applyFont="1" applyFill="1" applyAlignment="1">
      <alignment horizontal="center"/>
    </xf>
    <xf numFmtId="0" fontId="6" fillId="4" borderId="0" xfId="0" applyFont="1" applyFill="1" applyAlignment="1">
      <alignment horizontal="center"/>
    </xf>
    <xf numFmtId="0" fontId="7" fillId="0" borderId="1" xfId="0" applyFont="1" applyBorder="1" applyAlignment="1">
      <alignment horizontal="center"/>
    </xf>
    <xf numFmtId="3" fontId="8" fillId="0" borderId="2" xfId="0" applyNumberFormat="1" applyFont="1" applyBorder="1" applyAlignment="1">
      <alignment horizontal="right"/>
    </xf>
    <xf numFmtId="3" fontId="9" fillId="2" borderId="1" xfId="0" applyNumberFormat="1" applyFont="1" applyFill="1" applyBorder="1" applyAlignment="1">
      <alignment horizontal="right"/>
    </xf>
    <xf numFmtId="3" fontId="0" fillId="0" borderId="0" xfId="0" applyNumberFormat="1"/>
    <xf numFmtId="166" fontId="8" fillId="0" borderId="2" xfId="2" applyNumberFormat="1" applyFont="1" applyBorder="1" applyAlignment="1">
      <alignment horizontal="right"/>
    </xf>
    <xf numFmtId="166" fontId="10" fillId="0" borderId="2" xfId="2" applyNumberFormat="1" applyFont="1" applyBorder="1" applyAlignment="1">
      <alignment horizontal="right"/>
    </xf>
    <xf numFmtId="3" fontId="12" fillId="0" borderId="2" xfId="0" applyNumberFormat="1" applyFont="1" applyBorder="1" applyAlignment="1">
      <alignment horizontal="right"/>
    </xf>
    <xf numFmtId="166" fontId="12" fillId="0" borderId="2" xfId="2" applyNumberFormat="1" applyFont="1" applyBorder="1" applyAlignment="1">
      <alignment horizontal="right"/>
    </xf>
    <xf numFmtId="167" fontId="8" fillId="0" borderId="2" xfId="0" applyNumberFormat="1" applyFont="1" applyBorder="1" applyAlignment="1">
      <alignment horizontal="right"/>
    </xf>
    <xf numFmtId="167" fontId="9" fillId="2" borderId="1" xfId="0" applyNumberFormat="1" applyFont="1" applyFill="1" applyBorder="1" applyAlignment="1">
      <alignment horizontal="right"/>
    </xf>
    <xf numFmtId="167" fontId="0" fillId="0" borderId="0" xfId="0" applyNumberFormat="1"/>
    <xf numFmtId="169" fontId="8" fillId="0" borderId="2" xfId="0" applyNumberFormat="1" applyFont="1" applyBorder="1" applyAlignment="1">
      <alignment horizontal="right"/>
    </xf>
    <xf numFmtId="167" fontId="8" fillId="0" borderId="0" xfId="0" applyNumberFormat="1" applyFont="1" applyFill="1" applyBorder="1" applyAlignment="1">
      <alignment horizontal="right"/>
    </xf>
    <xf numFmtId="167" fontId="12" fillId="0" borderId="2" xfId="0" applyNumberFormat="1" applyFont="1" applyBorder="1" applyAlignment="1">
      <alignment horizontal="right"/>
    </xf>
    <xf numFmtId="167" fontId="12" fillId="0" borderId="0" xfId="0" applyNumberFormat="1" applyFont="1" applyFill="1" applyBorder="1" applyAlignment="1">
      <alignment horizontal="right"/>
    </xf>
    <xf numFmtId="167" fontId="0" fillId="3" borderId="0" xfId="0" applyNumberFormat="1" applyFill="1"/>
    <xf numFmtId="17" fontId="13" fillId="4" borderId="0" xfId="0" applyNumberFormat="1" applyFont="1" applyFill="1" applyAlignment="1">
      <alignment horizontal="center"/>
    </xf>
    <xf numFmtId="0" fontId="14" fillId="0" borderId="0" xfId="0" applyFont="1"/>
    <xf numFmtId="0" fontId="15" fillId="5" borderId="0" xfId="0" applyFont="1" applyFill="1" applyAlignment="1">
      <alignment horizontal="center" vertical="center" wrapText="1"/>
    </xf>
    <xf numFmtId="0" fontId="0" fillId="0" borderId="0" xfId="0"/>
    <xf numFmtId="0" fontId="14" fillId="0" borderId="0" xfId="0" applyFont="1" applyAlignment="1">
      <alignment wrapText="1"/>
    </xf>
    <xf numFmtId="0" fontId="14" fillId="0" borderId="3" xfId="0" applyFont="1" applyBorder="1" applyAlignment="1">
      <alignment wrapText="1"/>
    </xf>
    <xf numFmtId="0" fontId="14" fillId="0" borderId="3" xfId="0" applyFont="1" applyBorder="1"/>
    <xf numFmtId="0" fontId="0" fillId="0" borderId="4" xfId="0" applyBorder="1"/>
    <xf numFmtId="0" fontId="0" fillId="0" borderId="5" xfId="0" applyBorder="1"/>
    <xf numFmtId="0" fontId="14" fillId="0" borderId="3" xfId="0" applyFont="1" applyBorder="1" applyAlignment="1">
      <alignment wrapText="1"/>
    </xf>
    <xf numFmtId="0" fontId="16" fillId="0" borderId="0" xfId="0" applyFont="1" applyAlignment="1">
      <alignment horizontal="center" wrapText="1"/>
    </xf>
    <xf numFmtId="0" fontId="17" fillId="6" borderId="3" xfId="0" applyFont="1" applyFill="1" applyBorder="1" applyAlignment="1">
      <alignment horizontal="center" wrapText="1"/>
    </xf>
    <xf numFmtId="0" fontId="14" fillId="0" borderId="3" xfId="0" applyFont="1" applyBorder="1" applyAlignment="1">
      <alignment horizontal="center" wrapText="1"/>
    </xf>
    <xf numFmtId="0" fontId="14" fillId="0" borderId="3" xfId="0" applyFont="1" applyBorder="1" applyAlignment="1">
      <alignment horizontal="center" vertical="center" wrapText="1"/>
    </xf>
    <xf numFmtId="0" fontId="18" fillId="0" borderId="3" xfId="0" applyFont="1" applyBorder="1" applyAlignment="1">
      <alignment horizontal="center" vertical="center" wrapText="1"/>
    </xf>
    <xf numFmtId="0" fontId="14" fillId="0" borderId="3" xfId="0" applyFont="1" applyBorder="1" applyAlignment="1">
      <alignment horizontal="center"/>
    </xf>
    <xf numFmtId="0" fontId="14" fillId="0" borderId="3" xfId="0" applyFont="1" applyBorder="1" applyAlignment="1">
      <alignment vertical="center" wrapText="1"/>
    </xf>
    <xf numFmtId="0" fontId="18" fillId="0" borderId="3" xfId="0" applyFont="1" applyBorder="1" applyAlignment="1">
      <alignment vertical="center" wrapText="1"/>
    </xf>
    <xf numFmtId="0" fontId="17" fillId="6" borderId="6" xfId="0" applyFont="1" applyFill="1" applyBorder="1"/>
    <xf numFmtId="0" fontId="0" fillId="0" borderId="7" xfId="0" applyBorder="1"/>
    <xf numFmtId="0" fontId="0" fillId="0" borderId="8" xfId="0" applyBorder="1"/>
    <xf numFmtId="0" fontId="18" fillId="0" borderId="9" xfId="0" applyFont="1" applyBorder="1" applyAlignment="1">
      <alignment vertical="top" wrapText="1"/>
    </xf>
    <xf numFmtId="0" fontId="0" fillId="0" borderId="10" xfId="0" applyBorder="1"/>
    <xf numFmtId="0" fontId="0" fillId="0" borderId="11" xfId="0" applyBorder="1"/>
    <xf numFmtId="0" fontId="18" fillId="0" borderId="12" xfId="0" applyFont="1" applyBorder="1" applyAlignment="1">
      <alignment horizontal="left" vertical="top" wrapText="1"/>
    </xf>
    <xf numFmtId="0" fontId="18" fillId="0" borderId="0" xfId="0" applyFont="1" applyAlignment="1">
      <alignment horizontal="left" vertical="top" wrapText="1"/>
    </xf>
    <xf numFmtId="0" fontId="18" fillId="0" borderId="13" xfId="0" applyFont="1" applyBorder="1" applyAlignment="1">
      <alignment horizontal="left" vertical="top" wrapText="1"/>
    </xf>
    <xf numFmtId="0" fontId="19" fillId="0" borderId="0" xfId="0" applyFont="1"/>
    <xf numFmtId="0" fontId="18" fillId="0" borderId="14" xfId="0" applyFont="1" applyBorder="1" applyAlignment="1">
      <alignment horizontal="left" vertical="top" wrapText="1"/>
    </xf>
    <xf numFmtId="0" fontId="18" fillId="0" borderId="15" xfId="0" applyFont="1" applyBorder="1" applyAlignment="1">
      <alignment horizontal="left" vertical="top" wrapText="1"/>
    </xf>
    <xf numFmtId="0" fontId="18" fillId="0" borderId="16" xfId="0" applyFont="1" applyBorder="1" applyAlignment="1">
      <alignment horizontal="left" vertical="top" wrapText="1"/>
    </xf>
    <xf numFmtId="0" fontId="14" fillId="0" borderId="0" xfId="0" applyFont="1" applyAlignment="1">
      <alignment vertical="top" wrapText="1"/>
    </xf>
    <xf numFmtId="0" fontId="14" fillId="0" borderId="12" xfId="0" applyFont="1" applyBorder="1" applyAlignment="1">
      <alignment vertical="top" wrapText="1"/>
    </xf>
    <xf numFmtId="0" fontId="0" fillId="0" borderId="13" xfId="0" applyBorder="1"/>
    <xf numFmtId="0" fontId="14" fillId="0" borderId="17" xfId="0" applyFont="1" applyBorder="1" applyAlignment="1">
      <alignment vertical="top" wrapText="1"/>
    </xf>
    <xf numFmtId="0" fontId="14" fillId="0" borderId="18" xfId="0" applyFont="1" applyBorder="1" applyAlignment="1">
      <alignment vertical="top" wrapText="1"/>
    </xf>
    <xf numFmtId="0" fontId="0" fillId="0" borderId="15" xfId="0" applyBorder="1"/>
    <xf numFmtId="0" fontId="0" fillId="0" borderId="16" xfId="0" applyBorder="1"/>
    <xf numFmtId="0" fontId="20" fillId="0" borderId="0" xfId="0" applyFont="1"/>
    <xf numFmtId="0" fontId="17" fillId="6" borderId="19" xfId="0" applyFont="1" applyFill="1" applyBorder="1" applyAlignment="1">
      <alignment vertical="center"/>
    </xf>
    <xf numFmtId="0" fontId="0" fillId="0" borderId="20" xfId="0" applyBorder="1"/>
    <xf numFmtId="0" fontId="0" fillId="0" borderId="21" xfId="0" applyBorder="1"/>
    <xf numFmtId="0" fontId="14" fillId="0" borderId="22" xfId="0" applyFont="1" applyBorder="1" applyAlignment="1">
      <alignment vertical="top" wrapText="1"/>
    </xf>
    <xf numFmtId="0" fontId="0" fillId="0" borderId="23" xfId="0" applyBorder="1"/>
    <xf numFmtId="0" fontId="0" fillId="0" borderId="24" xfId="0" applyBorder="1"/>
    <xf numFmtId="0" fontId="21" fillId="0" borderId="0" xfId="0" applyFont="1"/>
    <xf numFmtId="0" fontId="14" fillId="0" borderId="25" xfId="0" applyFont="1" applyBorder="1" applyAlignment="1">
      <alignment vertical="top" wrapText="1"/>
    </xf>
    <xf numFmtId="0" fontId="0" fillId="0" borderId="26" xfId="0" applyBorder="1"/>
    <xf numFmtId="0" fontId="0" fillId="0" borderId="27" xfId="0" applyBorder="1"/>
    <xf numFmtId="0" fontId="0" fillId="0" borderId="12" xfId="0" applyBorder="1"/>
    <xf numFmtId="0" fontId="0" fillId="0" borderId="14" xfId="0" applyBorder="1"/>
    <xf numFmtId="0" fontId="22" fillId="6" borderId="19" xfId="0" applyFont="1" applyFill="1" applyBorder="1" applyAlignment="1">
      <alignment vertical="center"/>
    </xf>
    <xf numFmtId="0" fontId="23" fillId="0" borderId="12" xfId="0" applyFont="1" applyBorder="1"/>
    <xf numFmtId="0" fontId="23" fillId="0" borderId="0" xfId="0" applyFont="1"/>
    <xf numFmtId="0" fontId="14" fillId="0" borderId="13" xfId="0" applyFont="1" applyBorder="1"/>
    <xf numFmtId="0" fontId="0" fillId="0" borderId="12" xfId="0" applyBorder="1"/>
    <xf numFmtId="0" fontId="14" fillId="0" borderId="12" xfId="0" applyFont="1" applyBorder="1"/>
    <xf numFmtId="0" fontId="14" fillId="0" borderId="14" xfId="0" applyFont="1" applyBorder="1"/>
    <xf numFmtId="0" fontId="14" fillId="0" borderId="15" xfId="0" applyFont="1" applyBorder="1"/>
    <xf numFmtId="0" fontId="14" fillId="0" borderId="16" xfId="0" applyFont="1" applyBorder="1"/>
    <xf numFmtId="0" fontId="17" fillId="6" borderId="28" xfId="0" applyFont="1" applyFill="1" applyBorder="1" applyAlignment="1">
      <alignment vertical="center"/>
    </xf>
    <xf numFmtId="0" fontId="0" fillId="0" borderId="29" xfId="0" applyBorder="1"/>
    <xf numFmtId="0" fontId="23" fillId="0" borderId="30" xfId="0" applyFont="1" applyBorder="1" applyAlignment="1">
      <alignment wrapText="1"/>
    </xf>
    <xf numFmtId="173" fontId="14" fillId="0" borderId="10" xfId="1" applyNumberFormat="1" applyFont="1" applyBorder="1" applyAlignment="1">
      <alignment vertical="center"/>
    </xf>
    <xf numFmtId="0" fontId="14" fillId="0" borderId="10" xfId="0" applyFont="1" applyBorder="1"/>
    <xf numFmtId="0" fontId="14" fillId="0" borderId="11" xfId="0" applyFont="1" applyBorder="1"/>
    <xf numFmtId="0" fontId="23" fillId="0" borderId="31" xfId="0" applyFont="1" applyBorder="1"/>
    <xf numFmtId="43" fontId="14" fillId="0" borderId="0" xfId="1" applyFont="1" applyBorder="1"/>
    <xf numFmtId="173" fontId="14" fillId="0" borderId="0" xfId="1" applyNumberFormat="1" applyFont="1" applyBorder="1"/>
    <xf numFmtId="0" fontId="23" fillId="0" borderId="32" xfId="0" applyFont="1" applyBorder="1"/>
    <xf numFmtId="0" fontId="18" fillId="0" borderId="0" xfId="0" applyFont="1"/>
    <xf numFmtId="0" fontId="2" fillId="0" borderId="0" xfId="0" applyFont="1" applyBorder="1"/>
    <xf numFmtId="167" fontId="8" fillId="0" borderId="0" xfId="0" applyNumberFormat="1" applyFont="1" applyBorder="1" applyAlignment="1">
      <alignment horizontal="right"/>
    </xf>
    <xf numFmtId="0" fontId="12" fillId="0" borderId="0" xfId="0" applyFont="1" applyBorder="1"/>
    <xf numFmtId="17" fontId="13" fillId="4" borderId="0" xfId="0" applyNumberFormat="1" applyFont="1" applyFill="1" applyBorder="1" applyAlignment="1">
      <alignment horizontal="center"/>
    </xf>
    <xf numFmtId="0" fontId="7" fillId="0" borderId="0" xfId="0" applyFont="1" applyBorder="1" applyAlignment="1">
      <alignment horizontal="center"/>
    </xf>
    <xf numFmtId="0" fontId="24" fillId="0" borderId="0" xfId="0" applyFont="1" applyBorder="1"/>
    <xf numFmtId="10" fontId="10" fillId="0" borderId="0" xfId="3" applyNumberFormat="1" applyFont="1" applyBorder="1" applyAlignment="1">
      <alignment horizontal="right"/>
    </xf>
    <xf numFmtId="10" fontId="12" fillId="0" borderId="0" xfId="3" applyNumberFormat="1" applyFont="1" applyBorder="1" applyAlignment="1">
      <alignment horizontal="right"/>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MAGDALINA CHAVDAROVA MIHOVA" id="{A966F914-CDF3-4183-93F0-9617918A530F}" userId="S::magdalina.mihova@studbocconi.it::28265616-46a1-4c88-a86d-c069e5fb4bd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8" dT="2026-08-11T08:46:29.23" personId="{A966F914-CDF3-4183-93F0-9617918A530F}" id="{F4B1947E-A2FB-4640-A988-29DBBBC301BA}">
    <text>The hardcoded numbers in the formula reflect the difference between the actual figure reported for PP&amp;E and the figure obtained by calculating (prior PP&amp;E + CapEx + D&amp;A)</text>
  </threadedComment>
  <threadedComment ref="B75" dT="2026-08-11T08:21:55.20" personId="{A966F914-CDF3-4183-93F0-9617918A530F}" id="{1D1880BE-8990-4144-BDC2-45BF0B73C481}">
    <text>AEO uses Net income attributable to AEO for the RE calculations. The hardcoded numbers in the formula are taken from the consolidated stake holder equity which is not a part of the mode;</text>
  </threadedComment>
  <threadedComment ref="D87" dT="2026-08-11T07:42:02.60" personId="{A966F914-CDF3-4183-93F0-9617918A530F}" id="{2AC2BEAD-C32C-4A14-BBCD-92DBBA302121}">
    <text>Inconsistent figures across the 10K filing for 2025 and 2023. 2025 filing uses net income in the cashflow statement (169.096), whereas the 2023 filing uses net income attributable to AEO (170.038). For this model, I will stick with net income .</text>
  </threadedComment>
</ThreadedComments>
</file>

<file path=xl/threadedComments/threadedComment2.xml><?xml version="1.0" encoding="utf-8"?>
<ThreadedComments xmlns="http://schemas.microsoft.com/office/spreadsheetml/2018/threadedcomments" xmlns:x="http://schemas.openxmlformats.org/spreadsheetml/2006/main">
  <threadedComment ref="B28" dT="2026-07-27T18:31:43.53" personId="{A966F914-CDF3-4183-93F0-9617918A530F}" id="{04ABBCE2-5100-4FFF-8BB6-33B52D446AF6}">
    <text xml:space="preserve">-
Boilerplate risk: "Our operations, those of our licensees, our suppliers, or our customers, could be negatively impacted by various events beyond our control, including, without limitation, natural disasters, such as hurricanes, tornadoes, floods, earthquakes, extreme cold events, unseasonably warm weather, and other adverse weather conditions; public health crises, such as pandemics and epidemics; political crises, such as terrorist attacks, war, geopolitical uncertainty, labor unrest, and other political instability." </text>
  </threadedComment>
  <threadedComment ref="B29" dT="2026-07-30T11:02:56.38" personId="{A966F914-CDF3-4183-93F0-9617918A530F}" id="{551B3FDC-1FF3-4928-8A81-23AA8D5B5093}">
    <text>Based on earnings call and 10k filing + press releases</text>
  </threadedComment>
  <threadedComment ref="B34" dT="2026-07-30T11:02:06.13" personId="{A966F914-CDF3-4183-93F0-9617918A530F}" id="{0401EA93-8C43-4B34-927A-3204FDFB591B}">
    <text>Based on earnings call transcript (https://www.fool.com/earnings/call-transcripts/2026/05/28/american-eagle-aeo-q1-2026-earnings-transcript/) as well as 10K filing https://www.sec.gov/ix?doc=/Archives/edgar/data/0000919012/000119312526132097/aeo-20260131.htm#item_7_managements_discussion_analysis_f</text>
    <extLst>
      <x:ext xmlns:xltc2="http://schemas.microsoft.com/office/spreadsheetml/2020/threadedcomments2" uri="{F7C98A9C-CBB3-438F-8F68-D28B6AF4A901}">
        <xltc2:checksum>2961061459</xltc2:checksum>
        <xltc2:hyperlink startIndex="35" length="105" url="https://www.fool.com/earnings/call-transcripts/2026/05/28/american-eagle-aeo-q1-2026-earnings-transcript/"/>
        <xltc2:hyperlink startIndex="164" length="135" url="https://www.sec.gov/ix?doc=/Archives/edgar/data/0000919012/000119312526132097/aeo-20260131.htm#item_7_managements_discussion_analysis_f"/>
      </x:ext>
    </extLst>
  </threadedComment>
  <threadedComment ref="B47" dT="2026-07-30T10:40:27.30" personId="{A966F914-CDF3-4183-93F0-9617918A530F}" id="{7BA9856D-7A34-4F09-8EF8-11E172CDB6F3}">
    <text xml:space="preserve">Source: https://finance.yahoo.com/quote/AEO/holders/
-Zero OM  buying -&gt; they don’t believe it to be undervalued
- mostly routine, less signal
- the CEO's largest sale of the year happened before the stock's subsequent decline to the $16–17 range by mid-year, not after it. 
</text>
    <extLst>
      <x:ext xmlns:xltc2="http://schemas.microsoft.com/office/spreadsheetml/2020/threadedcomments2" uri="{F7C98A9C-CBB3-438F-8F68-D28B6AF4A901}">
        <xltc2:checksum>4114470023</xltc2:checksum>
        <xltc2:hyperlink startIndex="8" length="44" url="https://finance.yahoo.com/quote/AEO/holders/"/>
      </x:ext>
    </extLst>
  </threadedComment>
  <threadedComment ref="B72" dT="2026-07-30T10:45:03.15" personId="{A966F914-CDF3-4183-93F0-9617918A530F}" id="{A5269598-58EE-4F99-B894-31FE4D2644D8}">
    <text>- source: https://finance.yahoo.com/quote/AEO/analysis/https://finance.yahoo.com/quote/AEO/analysis/
- unusual rating distribition - sell side doesn’t know which way this resolves
- price spread: at least one covering analyst thinks AEO should be trading lower than it is today, while another sees nearly double the current price. Could be bc aerie is doing well while AE declining</text>
    <extLst>
      <x:ext xmlns:xltc2="http://schemas.microsoft.com/office/spreadsheetml/2020/threadedcomments2" uri="{F7C98A9C-CBB3-438F-8F68-D28B6AF4A901}">
        <xltc2:checksum>945149512</xltc2:checksum>
        <xltc2:hyperlink startIndex="10" length="90" url="https://finance.yahoo.com/quote/AEO/analysis/https://finance.yahoo.com/quote/AEO/analysis/"/>
      </x:ext>
    </extLs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6E5581-E859-49C7-B8EE-A93DDB0A4F81}">
  <we:reference id="367f4e28-f27a-41a8-92a6-9f79d56cb19e" version="3.1.1.0" store="EXCatalog" storeType="EXCatalog"/>
  <we:alternateReferences>
    <we:reference id="WA200001456" version="3.1.1.0" store="" storeType="OMEX"/>
  </we:alternateReferences>
  <we:properties>
    <we:property name="Office.DisableTrustUX" value="true"/>
  </we:properties>
  <we:bindings/>
  <we:snapshot xmlns:r="http://schemas.openxmlformats.org/officeDocument/2006/relationships"/>
  <we:extLst>
    <a:ext xmlns:a="http://schemas.openxmlformats.org/drawingml/2006/main" uri="{7C84B067-C214-45C3-A712-C9D94CD141B2}">
      <we:customFunctionIdList>
        <we:customFunctionIds>FDS</we:customFunctionIds>
        <we:customFunctionIds>FDSN</we:customFunctionIds>
        <we:customFunctionIds>FDSZ</we:customFunctionIds>
        <we:customFunctionIds>FDSB</we:customFunctionIds>
        <we:customFunctionIds>FDSC</we:customFunctionIds>
        <we:customFunctionIds>FDSR</we:customFunctionIds>
        <we:customFunctionIds>FDSRN</we:customFunctionIds>
        <we:customFunctionIds>FDSRZ</we:customFunctionIds>
        <we:customFunctionIds>FDSRB</we:customFunctionIds>
        <we:customFunctionIds>FDSRC</we:customFunctionIds>
        <we:customFunctionIds>FDSLIVE</we:customFunctionIds>
        <we:customFunctionIds>FactSetLive.RTDFunction.1.FDSLIVE</we:customFunctionIds>
      </we:customFunctionIdList>
    </a:ext>
  </we:extLst>
</we:webextension>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131"/>
  <sheetViews>
    <sheetView tabSelected="1" topLeftCell="A23" zoomScale="104" workbookViewId="0">
      <selection activeCell="A25" sqref="A25"/>
    </sheetView>
  </sheetViews>
  <sheetFormatPr defaultRowHeight="14.5" x14ac:dyDescent="0.35"/>
  <cols>
    <col min="1" max="1" width="50" customWidth="1"/>
    <col min="2" max="4" width="20" customWidth="1"/>
  </cols>
  <sheetData>
    <row r="1" spans="1:4" ht="15.5" x14ac:dyDescent="0.35">
      <c r="A1" s="6" t="s">
        <v>0</v>
      </c>
      <c r="B1" s="6"/>
      <c r="C1" s="6"/>
      <c r="D1" s="6"/>
    </row>
    <row r="2" spans="1:4" ht="15.5" x14ac:dyDescent="0.35">
      <c r="A2" s="7"/>
      <c r="B2" s="24">
        <v>46023</v>
      </c>
      <c r="C2" s="24">
        <v>45689</v>
      </c>
      <c r="D2" s="24">
        <v>45323</v>
      </c>
    </row>
    <row r="3" spans="1:4" x14ac:dyDescent="0.35">
      <c r="A3" s="1" t="s">
        <v>1</v>
      </c>
      <c r="B3" s="8" t="s">
        <v>102</v>
      </c>
      <c r="C3" s="8" t="s">
        <v>103</v>
      </c>
      <c r="D3" s="8" t="s">
        <v>104</v>
      </c>
    </row>
    <row r="4" spans="1:4" x14ac:dyDescent="0.35">
      <c r="A4" s="2" t="s">
        <v>2</v>
      </c>
      <c r="B4" s="12">
        <v>5547236</v>
      </c>
      <c r="C4" s="12">
        <v>5328652</v>
      </c>
      <c r="D4" s="12">
        <v>5261770</v>
      </c>
    </row>
    <row r="5" spans="1:4" x14ac:dyDescent="0.35">
      <c r="A5" s="2" t="s">
        <v>3</v>
      </c>
      <c r="B5" s="16">
        <v>-3521915</v>
      </c>
      <c r="C5" s="16">
        <v>-3239719</v>
      </c>
      <c r="D5" s="16">
        <v>-3237192</v>
      </c>
    </row>
    <row r="6" spans="1:4" x14ac:dyDescent="0.35">
      <c r="A6" s="3" t="s">
        <v>4</v>
      </c>
      <c r="B6" s="17">
        <f>B4+B5</f>
        <v>2025321</v>
      </c>
      <c r="C6" s="17">
        <f>C4+C5</f>
        <v>2088933</v>
      </c>
      <c r="D6" s="17">
        <f>D4+D5</f>
        <v>2024578</v>
      </c>
    </row>
    <row r="7" spans="1:4" x14ac:dyDescent="0.35">
      <c r="A7" s="2" t="s">
        <v>5</v>
      </c>
      <c r="B7" s="16">
        <v>-1485535</v>
      </c>
      <c r="C7" s="16">
        <v>-1431814</v>
      </c>
      <c r="D7" s="16">
        <v>-1433300</v>
      </c>
    </row>
    <row r="8" spans="1:4" x14ac:dyDescent="0.35">
      <c r="A8" s="2" t="s">
        <v>6</v>
      </c>
      <c r="B8" s="16">
        <v>-101603</v>
      </c>
      <c r="C8" s="16">
        <v>-17561</v>
      </c>
      <c r="D8" s="16">
        <v>-141695</v>
      </c>
    </row>
    <row r="9" spans="1:4" x14ac:dyDescent="0.35">
      <c r="A9" s="2" t="s">
        <v>7</v>
      </c>
      <c r="B9" s="16">
        <v>-211961</v>
      </c>
      <c r="C9" s="16">
        <v>-212255</v>
      </c>
      <c r="D9" s="16">
        <v>-226866</v>
      </c>
    </row>
    <row r="10" spans="1:4" x14ac:dyDescent="0.35">
      <c r="A10" s="3" t="s">
        <v>8</v>
      </c>
      <c r="B10" s="17">
        <f>B6+B7+B8+B9</f>
        <v>226222</v>
      </c>
      <c r="C10" s="17">
        <f>C6+C7+C8+C9</f>
        <v>427303</v>
      </c>
      <c r="D10" s="17">
        <f>D6+D7+D8+D9</f>
        <v>222717</v>
      </c>
    </row>
    <row r="11" spans="1:4" x14ac:dyDescent="0.35">
      <c r="A11" s="2" t="s">
        <v>9</v>
      </c>
      <c r="B11" s="16">
        <v>-4112</v>
      </c>
      <c r="C11" s="16">
        <v>7769</v>
      </c>
      <c r="D11" s="16">
        <v>6190</v>
      </c>
    </row>
    <row r="12" spans="1:4" x14ac:dyDescent="0.35">
      <c r="A12" s="2" t="s">
        <v>10</v>
      </c>
      <c r="B12" s="16">
        <v>27278</v>
      </c>
      <c r="C12" s="16">
        <v>4685</v>
      </c>
      <c r="D12" s="16">
        <v>10009</v>
      </c>
    </row>
    <row r="13" spans="1:4" x14ac:dyDescent="0.35">
      <c r="A13" s="3" t="s">
        <v>11</v>
      </c>
      <c r="B13" s="17">
        <f>B10+B11+B12</f>
        <v>249388</v>
      </c>
      <c r="C13" s="17">
        <f>C10+C11+C12</f>
        <v>439757</v>
      </c>
      <c r="D13" s="17">
        <f>D10+D11+D12</f>
        <v>238916</v>
      </c>
    </row>
    <row r="14" spans="1:4" x14ac:dyDescent="0.35">
      <c r="A14" s="2" t="s">
        <v>12</v>
      </c>
      <c r="B14" s="16">
        <v>-63866</v>
      </c>
      <c r="C14" s="16">
        <v>-112854</v>
      </c>
      <c r="D14" s="16">
        <v>-69820</v>
      </c>
    </row>
    <row r="15" spans="1:4" x14ac:dyDescent="0.35">
      <c r="A15" s="3" t="s">
        <v>13</v>
      </c>
      <c r="B15" s="17">
        <f>B13+B14</f>
        <v>185522</v>
      </c>
      <c r="C15" s="17">
        <f>C13+C14</f>
        <v>326903</v>
      </c>
      <c r="D15" s="17">
        <f>D13+D14</f>
        <v>169096</v>
      </c>
    </row>
    <row r="16" spans="1:4" x14ac:dyDescent="0.35">
      <c r="A16" s="2" t="s">
        <v>14</v>
      </c>
      <c r="B16" s="16">
        <v>6461</v>
      </c>
      <c r="C16" s="16">
        <v>2477</v>
      </c>
      <c r="D16" s="16">
        <v>942</v>
      </c>
    </row>
    <row r="17" spans="1:4" x14ac:dyDescent="0.35">
      <c r="A17" s="3" t="s">
        <v>15</v>
      </c>
      <c r="B17" s="17">
        <f>B15+B16</f>
        <v>191983</v>
      </c>
      <c r="C17" s="17">
        <f>C15+C16</f>
        <v>329380</v>
      </c>
      <c r="D17" s="17">
        <f>D15+D16</f>
        <v>170038</v>
      </c>
    </row>
    <row r="18" spans="1:4" x14ac:dyDescent="0.35">
      <c r="B18" s="18"/>
      <c r="C18" s="18"/>
      <c r="D18" s="18"/>
    </row>
    <row r="19" spans="1:4" x14ac:dyDescent="0.35">
      <c r="A19" s="2" t="s">
        <v>16</v>
      </c>
      <c r="B19" s="19">
        <v>1.1200000000000001</v>
      </c>
      <c r="C19" s="19">
        <v>1.71</v>
      </c>
      <c r="D19" s="19">
        <v>0.87</v>
      </c>
    </row>
    <row r="20" spans="1:4" x14ac:dyDescent="0.35">
      <c r="A20" s="2" t="s">
        <v>17</v>
      </c>
      <c r="B20" s="19">
        <v>1.0900000000000001</v>
      </c>
      <c r="C20" s="19">
        <v>1.68</v>
      </c>
      <c r="D20" s="19">
        <v>0.86</v>
      </c>
    </row>
    <row r="21" spans="1:4" x14ac:dyDescent="0.35">
      <c r="B21" s="18"/>
      <c r="C21" s="18"/>
      <c r="D21" s="18"/>
    </row>
    <row r="22" spans="1:4" x14ac:dyDescent="0.35">
      <c r="A22" s="2" t="s">
        <v>18</v>
      </c>
      <c r="B22" s="16">
        <v>172165</v>
      </c>
      <c r="C22" s="16">
        <v>193056</v>
      </c>
      <c r="D22" s="16">
        <v>195646</v>
      </c>
    </row>
    <row r="23" spans="1:4" x14ac:dyDescent="0.35">
      <c r="A23" s="2" t="s">
        <v>19</v>
      </c>
      <c r="B23" s="96">
        <v>176141</v>
      </c>
      <c r="C23" s="96">
        <v>196412</v>
      </c>
      <c r="D23" s="96">
        <v>196863</v>
      </c>
    </row>
    <row r="24" spans="1:4" x14ac:dyDescent="0.35">
      <c r="A24" s="95"/>
      <c r="B24" s="96"/>
      <c r="C24" s="96"/>
      <c r="D24" s="96"/>
    </row>
    <row r="25" spans="1:4" x14ac:dyDescent="0.35">
      <c r="A25" s="95"/>
      <c r="B25" s="98">
        <v>46023</v>
      </c>
      <c r="C25" s="98">
        <v>45689</v>
      </c>
      <c r="D25" s="98">
        <v>45323</v>
      </c>
    </row>
    <row r="26" spans="1:4" x14ac:dyDescent="0.35">
      <c r="A26" s="100" t="s">
        <v>202</v>
      </c>
      <c r="B26" s="99" t="s">
        <v>102</v>
      </c>
      <c r="C26" s="99" t="s">
        <v>103</v>
      </c>
      <c r="D26" s="99" t="s">
        <v>104</v>
      </c>
    </row>
    <row r="27" spans="1:4" x14ac:dyDescent="0.35">
      <c r="A27" s="97" t="s">
        <v>203</v>
      </c>
      <c r="B27" s="101">
        <f>IFERROR(B6/B4,"N/A")</f>
        <v>0.36510453133776893</v>
      </c>
      <c r="C27" s="101">
        <f t="shared" ref="C27:D27" si="0">IFERROR(C6/C4,"N/A")</f>
        <v>0.39201903220551837</v>
      </c>
      <c r="D27" s="101">
        <f t="shared" si="0"/>
        <v>0.38477128418764028</v>
      </c>
    </row>
    <row r="28" spans="1:4" x14ac:dyDescent="0.35">
      <c r="A28" s="97" t="s">
        <v>204</v>
      </c>
      <c r="B28" s="101">
        <f>IFERROR(B7/B$4,"N/A")</f>
        <v>-0.26779733186040761</v>
      </c>
      <c r="C28" s="101">
        <f t="shared" ref="C28:D28" si="1">IFERROR(C7/C$4,"N/A")</f>
        <v>-0.26870097728281001</v>
      </c>
      <c r="D28" s="101">
        <f>IFERROR(D7/D$4,"N/A")</f>
        <v>-0.27239883157188549</v>
      </c>
    </row>
    <row r="29" spans="1:4" x14ac:dyDescent="0.35">
      <c r="A29" s="97" t="s">
        <v>205</v>
      </c>
      <c r="B29" s="101">
        <f>IFERROR(B9/B$4,"N/A")</f>
        <v>-3.8210200539511928E-2</v>
      </c>
      <c r="C29" s="101">
        <f>IFERROR(C9/C$4,"N/A")</f>
        <v>-3.9832775718887256E-2</v>
      </c>
      <c r="D29" s="101">
        <f>IFERROR(D9/D$4,"N/A")</f>
        <v>-4.311590966537876E-2</v>
      </c>
    </row>
    <row r="30" spans="1:4" x14ac:dyDescent="0.35">
      <c r="A30" s="97" t="s">
        <v>206</v>
      </c>
      <c r="B30" s="101">
        <f>IFERROR(B10/B$4,"N/A")</f>
        <v>4.0781030408657576E-2</v>
      </c>
      <c r="C30" s="101">
        <f>IFERROR(C10/C$4,"N/A")</f>
        <v>8.0189699008304541E-2</v>
      </c>
      <c r="D30" s="101">
        <f t="shared" ref="D30" si="2">IFERROR(D10/D$4,"N/A")</f>
        <v>4.2327391733200048E-2</v>
      </c>
    </row>
    <row r="31" spans="1:4" x14ac:dyDescent="0.35">
      <c r="A31" s="97" t="s">
        <v>207</v>
      </c>
      <c r="B31" s="101">
        <f>IFERROR(B4/C4-1,"N/A")</f>
        <v>4.1020505748921021E-2</v>
      </c>
      <c r="C31" s="101">
        <f>IFERROR(C4/D4-1,"N/A")</f>
        <v>1.2710931872734754E-2</v>
      </c>
      <c r="D31" s="101" t="str">
        <f t="shared" ref="D31" si="3">IFERROR(D4/E4-1,"N/A")</f>
        <v>N/A</v>
      </c>
    </row>
    <row r="32" spans="1:4" x14ac:dyDescent="0.35">
      <c r="A32" s="97" t="s">
        <v>208</v>
      </c>
      <c r="B32" s="102">
        <f>IFERROR(B15/B$4,"N/A")</f>
        <v>3.3444043123458243E-2</v>
      </c>
      <c r="C32" s="102">
        <f t="shared" ref="C32:D32" si="4">IFERROR(C15/C$4,"N/A")</f>
        <v>6.1348160848184494E-2</v>
      </c>
      <c r="D32" s="102">
        <f t="shared" si="4"/>
        <v>3.2136714451600885E-2</v>
      </c>
    </row>
    <row r="33" spans="1:6" x14ac:dyDescent="0.35">
      <c r="A33" s="97"/>
      <c r="B33" s="102"/>
      <c r="C33" s="102"/>
      <c r="D33" s="102"/>
    </row>
    <row r="34" spans="1:6" x14ac:dyDescent="0.35">
      <c r="B34" s="102"/>
      <c r="C34" s="102"/>
      <c r="D34" s="102"/>
    </row>
    <row r="35" spans="1:6" ht="15.5" x14ac:dyDescent="0.35">
      <c r="A35" s="6" t="s">
        <v>20</v>
      </c>
      <c r="B35" s="6"/>
      <c r="C35" s="6"/>
      <c r="D35" s="6"/>
    </row>
    <row r="36" spans="1:6" ht="15.5" x14ac:dyDescent="0.35">
      <c r="A36" s="7"/>
      <c r="B36" s="24">
        <v>46023</v>
      </c>
      <c r="C36" s="24">
        <v>45689</v>
      </c>
      <c r="D36" s="24">
        <v>45323</v>
      </c>
    </row>
    <row r="37" spans="1:6" ht="15" thickBot="1" x14ac:dyDescent="0.4">
      <c r="A37" s="1" t="s">
        <v>1</v>
      </c>
      <c r="B37" s="8" t="s">
        <v>102</v>
      </c>
      <c r="C37" s="8" t="s">
        <v>103</v>
      </c>
      <c r="D37" s="8" t="s">
        <v>104</v>
      </c>
    </row>
    <row r="38" spans="1:6" x14ac:dyDescent="0.35">
      <c r="A38" s="4" t="s">
        <v>21</v>
      </c>
      <c r="B38" s="5"/>
      <c r="C38" s="5"/>
      <c r="D38" s="5"/>
    </row>
    <row r="39" spans="1:6" x14ac:dyDescent="0.35">
      <c r="A39" s="4" t="s">
        <v>22</v>
      </c>
      <c r="B39" s="5"/>
      <c r="C39" s="5"/>
      <c r="D39" s="5"/>
    </row>
    <row r="40" spans="1:6" x14ac:dyDescent="0.35">
      <c r="A40" s="2" t="s">
        <v>23</v>
      </c>
      <c r="B40" s="15">
        <f>B131</f>
        <v>238923</v>
      </c>
      <c r="C40" s="15">
        <f t="shared" ref="C40:D40" si="5">C131</f>
        <v>308962</v>
      </c>
      <c r="D40" s="15">
        <f t="shared" si="5"/>
        <v>354094</v>
      </c>
    </row>
    <row r="41" spans="1:6" x14ac:dyDescent="0.35">
      <c r="A41" s="2" t="s">
        <v>24</v>
      </c>
      <c r="B41" s="16">
        <v>0</v>
      </c>
      <c r="C41" s="16">
        <v>50000</v>
      </c>
      <c r="D41" s="16">
        <v>100000</v>
      </c>
    </row>
    <row r="42" spans="1:6" x14ac:dyDescent="0.35">
      <c r="A42" s="2" t="s">
        <v>25</v>
      </c>
      <c r="B42" s="16">
        <v>701966</v>
      </c>
      <c r="C42" s="16">
        <v>636655</v>
      </c>
      <c r="D42" s="16">
        <v>640662</v>
      </c>
    </row>
    <row r="43" spans="1:6" x14ac:dyDescent="0.35">
      <c r="A43" s="2" t="s">
        <v>26</v>
      </c>
      <c r="B43" s="16">
        <v>258624</v>
      </c>
      <c r="C43" s="16">
        <v>262365</v>
      </c>
      <c r="D43" s="16">
        <v>247934</v>
      </c>
    </row>
    <row r="44" spans="1:6" x14ac:dyDescent="0.35">
      <c r="A44" s="2" t="s">
        <v>27</v>
      </c>
      <c r="B44" s="16">
        <v>93231</v>
      </c>
      <c r="C44" s="16">
        <v>76088</v>
      </c>
      <c r="D44" s="16">
        <v>90660</v>
      </c>
    </row>
    <row r="45" spans="1:6" x14ac:dyDescent="0.35">
      <c r="A45" s="2" t="s">
        <v>28</v>
      </c>
      <c r="B45" s="16">
        <v>21429</v>
      </c>
      <c r="C45" s="16">
        <v>20161</v>
      </c>
      <c r="D45" s="16">
        <v>0</v>
      </c>
    </row>
    <row r="46" spans="1:6" ht="15" thickBot="1" x14ac:dyDescent="0.4">
      <c r="A46" s="3" t="s">
        <v>29</v>
      </c>
      <c r="B46" s="17">
        <f>B40+B41+B42+B43+B44+B45</f>
        <v>1314173</v>
      </c>
      <c r="C46" s="17">
        <f>C40+C41+C42+C43+C44+C45</f>
        <v>1354231</v>
      </c>
      <c r="D46" s="17">
        <f>SUM(D40:D45)</f>
        <v>1433350</v>
      </c>
    </row>
    <row r="47" spans="1:6" x14ac:dyDescent="0.35">
      <c r="A47" s="2" t="s">
        <v>30</v>
      </c>
      <c r="B47" s="16">
        <v>1450592</v>
      </c>
      <c r="C47" s="16">
        <v>1295400</v>
      </c>
      <c r="D47" s="20">
        <v>1005293</v>
      </c>
      <c r="F47" s="11"/>
    </row>
    <row r="48" spans="1:6" x14ac:dyDescent="0.35">
      <c r="A48" s="2" t="s">
        <v>31</v>
      </c>
      <c r="B48" s="21">
        <f>C48+B108+B89+72973</f>
        <v>785622</v>
      </c>
      <c r="C48" s="21">
        <f>D48+C108+C89+39941</f>
        <v>751264</v>
      </c>
      <c r="D48" s="22">
        <f>D89+D108+652560</f>
        <v>713336</v>
      </c>
      <c r="E48" s="9"/>
      <c r="F48" s="11"/>
    </row>
    <row r="49" spans="1:7" x14ac:dyDescent="0.35">
      <c r="A49" s="2" t="s">
        <v>32</v>
      </c>
      <c r="B49" s="16">
        <v>225269</v>
      </c>
      <c r="C49" s="16">
        <v>225079</v>
      </c>
      <c r="D49" s="20">
        <v>225303</v>
      </c>
    </row>
    <row r="50" spans="1:7" x14ac:dyDescent="0.35">
      <c r="A50" s="2" t="s">
        <v>33</v>
      </c>
      <c r="B50" s="16">
        <v>85532</v>
      </c>
      <c r="C50" s="16">
        <v>68158</v>
      </c>
      <c r="D50" s="20">
        <v>82064</v>
      </c>
    </row>
    <row r="51" spans="1:7" x14ac:dyDescent="0.35">
      <c r="A51" s="2" t="s">
        <v>34</v>
      </c>
      <c r="B51" s="16">
        <v>37468</v>
      </c>
      <c r="C51" s="16">
        <v>42449</v>
      </c>
      <c r="D51" s="20">
        <v>46109</v>
      </c>
      <c r="F51" s="11"/>
      <c r="G51" s="11"/>
    </row>
    <row r="52" spans="1:7" x14ac:dyDescent="0.35">
      <c r="A52" s="2" t="s">
        <v>35</v>
      </c>
      <c r="B52" s="16">
        <v>111024</v>
      </c>
      <c r="C52" s="16">
        <v>94194</v>
      </c>
      <c r="D52" s="20">
        <v>52454</v>
      </c>
    </row>
    <row r="53" spans="1:7" ht="15" thickBot="1" x14ac:dyDescent="0.4">
      <c r="A53" s="3" t="s">
        <v>36</v>
      </c>
      <c r="B53" s="17">
        <f>B46+B47+B48+B49+B50+B51+B52</f>
        <v>4009680</v>
      </c>
      <c r="C53" s="17">
        <f>C46+C47+C48+C49+C50+C51+C52</f>
        <v>3830775</v>
      </c>
      <c r="D53" s="17">
        <f>SUM(D46:D52)</f>
        <v>3557909</v>
      </c>
    </row>
    <row r="55" spans="1:7" x14ac:dyDescent="0.35">
      <c r="A55" s="4" t="s">
        <v>37</v>
      </c>
      <c r="B55" s="5"/>
      <c r="C55" s="5"/>
      <c r="D55" s="5"/>
    </row>
    <row r="56" spans="1:7" x14ac:dyDescent="0.35">
      <c r="A56" s="4" t="s">
        <v>38</v>
      </c>
      <c r="B56" s="5"/>
      <c r="C56" s="5"/>
      <c r="D56" s="5"/>
    </row>
    <row r="57" spans="1:7" x14ac:dyDescent="0.35">
      <c r="A57" s="2" t="s">
        <v>39</v>
      </c>
      <c r="B57" s="12">
        <v>251761</v>
      </c>
      <c r="C57" s="12">
        <v>280712</v>
      </c>
      <c r="D57" s="12">
        <v>268308</v>
      </c>
    </row>
    <row r="58" spans="1:7" x14ac:dyDescent="0.35">
      <c r="A58" s="2" t="s">
        <v>40</v>
      </c>
      <c r="B58" s="9">
        <v>320005</v>
      </c>
      <c r="C58" s="9">
        <v>313034</v>
      </c>
      <c r="D58" s="9">
        <v>284508</v>
      </c>
    </row>
    <row r="59" spans="1:7" x14ac:dyDescent="0.35">
      <c r="A59" s="2" t="s">
        <v>41</v>
      </c>
      <c r="B59" s="9">
        <v>82354</v>
      </c>
      <c r="C59" s="9">
        <v>113388</v>
      </c>
      <c r="D59" s="9">
        <v>152353</v>
      </c>
    </row>
    <row r="60" spans="1:7" x14ac:dyDescent="0.35">
      <c r="A60" s="2" t="s">
        <v>42</v>
      </c>
      <c r="B60" s="9">
        <v>75278</v>
      </c>
      <c r="C60" s="9">
        <v>70094</v>
      </c>
      <c r="D60" s="9">
        <v>66285</v>
      </c>
    </row>
    <row r="61" spans="1:7" x14ac:dyDescent="0.35">
      <c r="A61" s="2" t="s">
        <v>43</v>
      </c>
      <c r="B61" s="9">
        <v>41290</v>
      </c>
      <c r="C61" s="9">
        <v>30677</v>
      </c>
      <c r="D61" s="9">
        <v>46114</v>
      </c>
    </row>
    <row r="62" spans="1:7" x14ac:dyDescent="0.35">
      <c r="A62" s="2" t="s">
        <v>44</v>
      </c>
      <c r="B62" s="9">
        <v>96875</v>
      </c>
      <c r="C62" s="9">
        <v>74751</v>
      </c>
      <c r="D62" s="9">
        <v>73604</v>
      </c>
    </row>
    <row r="63" spans="1:7" ht="15" thickBot="1" x14ac:dyDescent="0.4">
      <c r="A63" s="3" t="s">
        <v>45</v>
      </c>
      <c r="B63" s="10">
        <f>B57+B58+B59+B60+B61+B62</f>
        <v>867563</v>
      </c>
      <c r="C63" s="10">
        <f>C57+C58+C59+C60+C61+C62</f>
        <v>882656</v>
      </c>
      <c r="D63" s="10">
        <f>SUM(D57:D62)</f>
        <v>891172</v>
      </c>
    </row>
    <row r="64" spans="1:7" x14ac:dyDescent="0.35">
      <c r="A64" s="4" t="s">
        <v>46</v>
      </c>
      <c r="B64" s="5"/>
      <c r="C64" s="5"/>
      <c r="D64" s="5"/>
    </row>
    <row r="65" spans="1:5" x14ac:dyDescent="0.35">
      <c r="A65" s="2" t="s">
        <v>47</v>
      </c>
      <c r="B65" s="12">
        <v>1380318</v>
      </c>
      <c r="C65" s="12">
        <v>1133296</v>
      </c>
      <c r="D65" s="12">
        <v>901122</v>
      </c>
    </row>
    <row r="66" spans="1:5" x14ac:dyDescent="0.35">
      <c r="A66" s="2" t="s">
        <v>48</v>
      </c>
      <c r="B66" s="9">
        <v>70365</v>
      </c>
      <c r="C66" s="9">
        <v>47963</v>
      </c>
      <c r="D66" s="9">
        <v>28856</v>
      </c>
    </row>
    <row r="67" spans="1:5" ht="15" thickBot="1" x14ac:dyDescent="0.4">
      <c r="A67" s="3" t="s">
        <v>49</v>
      </c>
      <c r="B67" s="10">
        <f>B65+B66</f>
        <v>1450683</v>
      </c>
      <c r="C67" s="10">
        <f>C65+C66</f>
        <v>1181259</v>
      </c>
      <c r="D67" s="10">
        <f>SUM(D65:D66)</f>
        <v>929978</v>
      </c>
    </row>
    <row r="68" spans="1:5" ht="15" thickBot="1" x14ac:dyDescent="0.4">
      <c r="A68" s="3" t="s">
        <v>50</v>
      </c>
      <c r="B68" s="10">
        <f>B63+B67</f>
        <v>2318246</v>
      </c>
      <c r="C68" s="10">
        <f>C63+C67</f>
        <v>2063915</v>
      </c>
      <c r="D68" s="10">
        <f>D63+D67</f>
        <v>1821150</v>
      </c>
    </row>
    <row r="70" spans="1:5" x14ac:dyDescent="0.35">
      <c r="A70" s="4" t="s">
        <v>51</v>
      </c>
      <c r="B70" s="5"/>
      <c r="C70" s="5"/>
      <c r="D70" s="5"/>
    </row>
    <row r="71" spans="1:5" x14ac:dyDescent="0.35">
      <c r="A71" s="2" t="s">
        <v>52</v>
      </c>
      <c r="B71" s="16">
        <v>0</v>
      </c>
      <c r="C71" s="16">
        <v>0</v>
      </c>
      <c r="D71" s="16">
        <v>0</v>
      </c>
    </row>
    <row r="72" spans="1:5" x14ac:dyDescent="0.35">
      <c r="A72" s="2" t="s">
        <v>53</v>
      </c>
      <c r="B72" s="16">
        <v>2496</v>
      </c>
      <c r="C72" s="16">
        <v>2496</v>
      </c>
      <c r="D72" s="16">
        <v>2496</v>
      </c>
    </row>
    <row r="73" spans="1:5" x14ac:dyDescent="0.35">
      <c r="A73" s="2" t="s">
        <v>54</v>
      </c>
      <c r="B73" s="16">
        <v>382676</v>
      </c>
      <c r="C73" s="16">
        <v>362616</v>
      </c>
      <c r="D73" s="16">
        <v>360378</v>
      </c>
    </row>
    <row r="74" spans="1:5" x14ac:dyDescent="0.35">
      <c r="A74" s="2" t="s">
        <v>55</v>
      </c>
      <c r="B74" s="16">
        <v>-15586</v>
      </c>
      <c r="C74" s="16">
        <v>-56390</v>
      </c>
      <c r="D74" s="16">
        <v>-16410</v>
      </c>
    </row>
    <row r="75" spans="1:5" x14ac:dyDescent="0.35">
      <c r="A75" s="2" t="s">
        <v>56</v>
      </c>
      <c r="B75" s="21">
        <f>C75+B17-7316-88009</f>
        <v>2552721</v>
      </c>
      <c r="C75" s="21">
        <f>D75+C17+11329-98805</f>
        <v>2456063</v>
      </c>
      <c r="D75" s="21">
        <f>2137126+D17-4936-2137-85932</f>
        <v>2214159</v>
      </c>
      <c r="E75" s="14"/>
    </row>
    <row r="76" spans="1:5" x14ac:dyDescent="0.35">
      <c r="A76" s="2" t="s">
        <v>57</v>
      </c>
      <c r="B76" s="16">
        <v>-1229154</v>
      </c>
      <c r="C76" s="16">
        <v>-1001154</v>
      </c>
      <c r="D76" s="16">
        <v>-823864</v>
      </c>
    </row>
    <row r="77" spans="1:5" ht="15" thickBot="1" x14ac:dyDescent="0.4">
      <c r="A77" s="3" t="s">
        <v>58</v>
      </c>
      <c r="B77" s="17">
        <f>B71+B72+B73+B74+B75+B76</f>
        <v>1693153</v>
      </c>
      <c r="C77" s="17">
        <f>C71+C72+C73+C74+C75+C76</f>
        <v>1763631</v>
      </c>
      <c r="D77" s="17">
        <v>1736759</v>
      </c>
    </row>
    <row r="78" spans="1:5" x14ac:dyDescent="0.35">
      <c r="A78" s="2" t="s">
        <v>59</v>
      </c>
      <c r="B78" s="16">
        <v>-1719</v>
      </c>
      <c r="C78" s="16">
        <v>3229</v>
      </c>
      <c r="D78" s="16">
        <v>0</v>
      </c>
    </row>
    <row r="79" spans="1:5" ht="15" thickBot="1" x14ac:dyDescent="0.4">
      <c r="A79" s="3" t="s">
        <v>60</v>
      </c>
      <c r="B79" s="17">
        <f>B77+B78</f>
        <v>1691434</v>
      </c>
      <c r="C79" s="17">
        <f>C77+C78</f>
        <v>1766860</v>
      </c>
      <c r="D79" s="17">
        <f>D77+D78</f>
        <v>1736759</v>
      </c>
    </row>
    <row r="80" spans="1:5" ht="15" thickBot="1" x14ac:dyDescent="0.4">
      <c r="A80" s="3" t="s">
        <v>61</v>
      </c>
      <c r="B80" s="17">
        <f>B68+B79</f>
        <v>4009680</v>
      </c>
      <c r="C80" s="17">
        <f>C68+C79</f>
        <v>3830775</v>
      </c>
      <c r="D80" s="17">
        <f>D68+D79</f>
        <v>3557909</v>
      </c>
    </row>
    <row r="83" spans="1:4" ht="15.5" x14ac:dyDescent="0.35">
      <c r="A83" s="6" t="s">
        <v>62</v>
      </c>
      <c r="B83" s="6"/>
      <c r="C83" s="6"/>
      <c r="D83" s="6"/>
    </row>
    <row r="84" spans="1:4" ht="15.5" x14ac:dyDescent="0.35">
      <c r="A84" s="7"/>
      <c r="B84" s="24">
        <v>46023</v>
      </c>
      <c r="C84" s="24">
        <v>45689</v>
      </c>
      <c r="D84" s="24">
        <v>45323</v>
      </c>
    </row>
    <row r="85" spans="1:4" ht="15" thickBot="1" x14ac:dyDescent="0.4">
      <c r="A85" s="1" t="s">
        <v>1</v>
      </c>
      <c r="B85" s="8" t="s">
        <v>102</v>
      </c>
      <c r="C85" s="8" t="s">
        <v>103</v>
      </c>
      <c r="D85" s="8" t="s">
        <v>104</v>
      </c>
    </row>
    <row r="86" spans="1:4" x14ac:dyDescent="0.35">
      <c r="A86" s="4" t="s">
        <v>63</v>
      </c>
      <c r="B86" s="5"/>
      <c r="C86" s="5"/>
      <c r="D86" s="5"/>
    </row>
    <row r="87" spans="1:4" x14ac:dyDescent="0.35">
      <c r="A87" s="2" t="s">
        <v>64</v>
      </c>
      <c r="B87" s="13">
        <f>B15</f>
        <v>185522</v>
      </c>
      <c r="C87" s="13">
        <f>C15</f>
        <v>326903</v>
      </c>
      <c r="D87" s="13">
        <f>D15</f>
        <v>169096</v>
      </c>
    </row>
    <row r="88" spans="1:4" x14ac:dyDescent="0.35">
      <c r="A88" s="4" t="s">
        <v>65</v>
      </c>
      <c r="B88" s="5"/>
      <c r="C88" s="5"/>
      <c r="D88" s="5"/>
    </row>
    <row r="89" spans="1:4" x14ac:dyDescent="0.35">
      <c r="A89" s="2" t="s">
        <v>66</v>
      </c>
      <c r="B89" s="16">
        <v>222180</v>
      </c>
      <c r="C89" s="16">
        <v>220525</v>
      </c>
      <c r="D89" s="16">
        <v>235213</v>
      </c>
    </row>
    <row r="90" spans="1:4" x14ac:dyDescent="0.35">
      <c r="A90" s="2" t="s">
        <v>67</v>
      </c>
      <c r="B90" s="16">
        <v>39416</v>
      </c>
      <c r="C90" s="16">
        <v>39606</v>
      </c>
      <c r="D90" s="16">
        <v>51067</v>
      </c>
    </row>
    <row r="91" spans="1:4" x14ac:dyDescent="0.35">
      <c r="A91" s="2" t="s">
        <v>68</v>
      </c>
      <c r="B91" s="16">
        <v>-12831</v>
      </c>
      <c r="C91" s="16">
        <v>9748</v>
      </c>
      <c r="D91" s="16">
        <v>-43456</v>
      </c>
    </row>
    <row r="92" spans="1:4" x14ac:dyDescent="0.35">
      <c r="A92" s="2" t="s">
        <v>69</v>
      </c>
      <c r="B92" s="16">
        <v>86581</v>
      </c>
      <c r="C92" s="16">
        <v>6353</v>
      </c>
      <c r="D92" s="16">
        <v>116365</v>
      </c>
    </row>
    <row r="93" spans="1:4" x14ac:dyDescent="0.35">
      <c r="A93" s="2" t="s">
        <v>70</v>
      </c>
      <c r="B93" s="16">
        <v>20853</v>
      </c>
      <c r="C93" s="16">
        <v>0</v>
      </c>
      <c r="D93" s="16">
        <v>0</v>
      </c>
    </row>
    <row r="94" spans="1:4" x14ac:dyDescent="0.35">
      <c r="A94" s="2" t="s">
        <v>71</v>
      </c>
      <c r="B94" s="16">
        <v>-26175</v>
      </c>
      <c r="C94" s="16">
        <v>0</v>
      </c>
      <c r="D94" s="16">
        <v>0</v>
      </c>
    </row>
    <row r="95" spans="1:4" x14ac:dyDescent="0.35">
      <c r="A95" s="2" t="s">
        <v>72</v>
      </c>
      <c r="B95" s="16">
        <v>-2920</v>
      </c>
      <c r="C95" s="16">
        <v>0</v>
      </c>
      <c r="D95" s="16">
        <v>0</v>
      </c>
    </row>
    <row r="96" spans="1:4" x14ac:dyDescent="0.35">
      <c r="A96" s="4" t="s">
        <v>73</v>
      </c>
      <c r="B96" s="23"/>
      <c r="C96" s="23"/>
      <c r="D96" s="23"/>
    </row>
    <row r="97" spans="1:4" x14ac:dyDescent="0.35">
      <c r="A97" s="2" t="s">
        <v>74</v>
      </c>
      <c r="B97" s="16">
        <v>-9891</v>
      </c>
      <c r="C97" s="16">
        <v>-15629</v>
      </c>
      <c r="D97" s="16">
        <v>-5820</v>
      </c>
    </row>
    <row r="98" spans="1:4" x14ac:dyDescent="0.35">
      <c r="A98" s="2" t="s">
        <v>25</v>
      </c>
      <c r="B98" s="16">
        <v>-46369</v>
      </c>
      <c r="C98" s="16">
        <v>-21363</v>
      </c>
      <c r="D98" s="16">
        <v>-46304</v>
      </c>
    </row>
    <row r="99" spans="1:4" x14ac:dyDescent="0.35">
      <c r="A99" s="2" t="s">
        <v>75</v>
      </c>
      <c r="B99" s="16">
        <v>388510</v>
      </c>
      <c r="C99" s="16">
        <v>251204</v>
      </c>
      <c r="D99" s="16">
        <v>230659</v>
      </c>
    </row>
    <row r="100" spans="1:4" x14ac:dyDescent="0.35">
      <c r="A100" s="2" t="s">
        <v>76</v>
      </c>
      <c r="B100" s="16">
        <v>-323524</v>
      </c>
      <c r="C100" s="16">
        <v>-280036</v>
      </c>
      <c r="D100" s="16">
        <v>-326571</v>
      </c>
    </row>
    <row r="101" spans="1:4" x14ac:dyDescent="0.35">
      <c r="A101" s="2" t="s">
        <v>77</v>
      </c>
      <c r="B101" s="16">
        <v>-29363</v>
      </c>
      <c r="C101" s="16">
        <v>-30354</v>
      </c>
      <c r="D101" s="16">
        <v>17473</v>
      </c>
    </row>
    <row r="102" spans="1:4" x14ac:dyDescent="0.35">
      <c r="A102" s="2" t="s">
        <v>39</v>
      </c>
      <c r="B102" s="16">
        <v>-30304</v>
      </c>
      <c r="C102" s="16">
        <v>15907</v>
      </c>
      <c r="D102" s="16">
        <v>33432</v>
      </c>
    </row>
    <row r="103" spans="1:4" x14ac:dyDescent="0.35">
      <c r="A103" s="2" t="s">
        <v>41</v>
      </c>
      <c r="B103" s="16">
        <v>-32095</v>
      </c>
      <c r="C103" s="16">
        <v>-38050</v>
      </c>
      <c r="D103" s="16">
        <v>100223</v>
      </c>
    </row>
    <row r="104" spans="1:4" x14ac:dyDescent="0.35">
      <c r="A104" s="2" t="s">
        <v>78</v>
      </c>
      <c r="B104" s="16">
        <v>26592</v>
      </c>
      <c r="C104" s="16">
        <v>-8016</v>
      </c>
      <c r="D104" s="16">
        <v>49333</v>
      </c>
    </row>
    <row r="105" spans="1:4" x14ac:dyDescent="0.35">
      <c r="A105" s="3" t="s">
        <v>79</v>
      </c>
      <c r="B105" s="17">
        <f>B87+B89+B90+B91+B92+B93+B94+B95+B97+B98+B99+B100+B101+B102+B103+B104</f>
        <v>456182</v>
      </c>
      <c r="C105" s="17">
        <f>C87+C89+C90+C91+C92+C93+C94+C95+C97+C98+C99+C100+C101+C102+C103+C104</f>
        <v>476798</v>
      </c>
      <c r="D105" s="17">
        <f>D87+D89+D90+D91+D92+D93+D94+D95+D97+D98+D99+D100+D101+D102+D103+D104</f>
        <v>580710</v>
      </c>
    </row>
    <row r="106" spans="1:4" x14ac:dyDescent="0.35">
      <c r="B106" s="18"/>
      <c r="C106" s="18"/>
      <c r="D106" s="18"/>
    </row>
    <row r="107" spans="1:4" x14ac:dyDescent="0.35">
      <c r="A107" s="4" t="s">
        <v>80</v>
      </c>
      <c r="B107" s="5"/>
      <c r="C107" s="5"/>
      <c r="D107" s="5"/>
    </row>
    <row r="108" spans="1:4" x14ac:dyDescent="0.35">
      <c r="A108" s="2" t="s">
        <v>81</v>
      </c>
      <c r="B108" s="16">
        <v>-260795</v>
      </c>
      <c r="C108" s="16">
        <v>-222538</v>
      </c>
      <c r="D108" s="16">
        <v>-174437</v>
      </c>
    </row>
    <row r="109" spans="1:4" x14ac:dyDescent="0.35">
      <c r="A109" s="2" t="s">
        <v>82</v>
      </c>
      <c r="B109" s="16">
        <v>50000</v>
      </c>
      <c r="C109" s="16">
        <v>100000</v>
      </c>
      <c r="D109" s="16">
        <v>0</v>
      </c>
    </row>
    <row r="110" spans="1:4" x14ac:dyDescent="0.35">
      <c r="A110" s="2" t="s">
        <v>83</v>
      </c>
      <c r="B110" s="16">
        <v>0</v>
      </c>
      <c r="C110" s="16">
        <v>-50000</v>
      </c>
      <c r="D110" s="16">
        <v>-100000</v>
      </c>
    </row>
    <row r="111" spans="1:4" x14ac:dyDescent="0.35">
      <c r="A111" s="2" t="s">
        <v>84</v>
      </c>
      <c r="B111" s="16">
        <v>0</v>
      </c>
      <c r="C111" s="16">
        <v>-35000</v>
      </c>
      <c r="D111" s="16">
        <v>0</v>
      </c>
    </row>
    <row r="112" spans="1:4" x14ac:dyDescent="0.35">
      <c r="A112" s="2" t="s">
        <v>85</v>
      </c>
      <c r="B112" s="16">
        <v>8145</v>
      </c>
      <c r="C112" s="16">
        <v>-9972</v>
      </c>
      <c r="D112" s="16">
        <v>-12995</v>
      </c>
    </row>
    <row r="113" spans="1:6" x14ac:dyDescent="0.35">
      <c r="A113" s="3" t="s">
        <v>86</v>
      </c>
      <c r="B113" s="17">
        <f>B108+B109+B110+B111+B112</f>
        <v>-202650</v>
      </c>
      <c r="C113" s="17">
        <f>C108+C109+C110+C111+C112</f>
        <v>-217510</v>
      </c>
      <c r="D113" s="17">
        <f>D108+D109+D110+D111+D112</f>
        <v>-287432</v>
      </c>
    </row>
    <row r="115" spans="1:6" x14ac:dyDescent="0.35">
      <c r="A115" s="4" t="s">
        <v>87</v>
      </c>
      <c r="B115" s="5"/>
      <c r="C115" s="5"/>
      <c r="D115" s="5"/>
    </row>
    <row r="116" spans="1:6" x14ac:dyDescent="0.35">
      <c r="A116" s="2" t="s">
        <v>88</v>
      </c>
      <c r="B116" s="16">
        <v>-201849</v>
      </c>
      <c r="C116" s="16">
        <v>0</v>
      </c>
      <c r="D116" s="16">
        <v>0</v>
      </c>
    </row>
    <row r="117" spans="1:6" x14ac:dyDescent="0.35">
      <c r="A117" s="2" t="s">
        <v>89</v>
      </c>
      <c r="B117" s="16">
        <v>-56905</v>
      </c>
      <c r="C117" s="16">
        <v>-190912</v>
      </c>
      <c r="D117" s="16">
        <v>-10666</v>
      </c>
    </row>
    <row r="118" spans="1:6" x14ac:dyDescent="0.35">
      <c r="A118" s="2" t="s">
        <v>90</v>
      </c>
      <c r="B118" s="16">
        <v>-7946</v>
      </c>
      <c r="C118" s="16">
        <v>-13769</v>
      </c>
      <c r="D118" s="16">
        <v>-20261</v>
      </c>
      <c r="F118" s="11"/>
    </row>
    <row r="119" spans="1:6" x14ac:dyDescent="0.35">
      <c r="A119" s="2" t="s">
        <v>91</v>
      </c>
      <c r="B119" s="16">
        <v>841700</v>
      </c>
      <c r="C119" s="16">
        <v>0</v>
      </c>
      <c r="D119" s="16">
        <v>30000</v>
      </c>
    </row>
    <row r="120" spans="1:6" x14ac:dyDescent="0.35">
      <c r="A120" s="2" t="s">
        <v>92</v>
      </c>
      <c r="B120" s="16">
        <v>-841700</v>
      </c>
      <c r="C120" s="16">
        <v>0</v>
      </c>
      <c r="D120" s="16">
        <v>-30000</v>
      </c>
    </row>
    <row r="121" spans="1:6" x14ac:dyDescent="0.35">
      <c r="A121" s="2" t="s">
        <v>93</v>
      </c>
      <c r="B121" s="16">
        <v>9307</v>
      </c>
      <c r="C121" s="16">
        <v>3841</v>
      </c>
      <c r="D121" s="16">
        <v>7646</v>
      </c>
    </row>
    <row r="122" spans="1:6" x14ac:dyDescent="0.35">
      <c r="A122" s="2" t="s">
        <v>94</v>
      </c>
      <c r="B122" s="16">
        <v>-85257</v>
      </c>
      <c r="C122" s="16">
        <v>-96455</v>
      </c>
      <c r="D122" s="16">
        <v>-83825</v>
      </c>
    </row>
    <row r="123" spans="1:6" x14ac:dyDescent="0.35">
      <c r="A123" s="2" t="s">
        <v>95</v>
      </c>
      <c r="B123" s="16">
        <v>18603</v>
      </c>
      <c r="C123" s="16">
        <v>0</v>
      </c>
      <c r="D123" s="16">
        <v>0</v>
      </c>
    </row>
    <row r="124" spans="1:6" x14ac:dyDescent="0.35">
      <c r="A124" s="2" t="s">
        <v>96</v>
      </c>
      <c r="B124" s="16">
        <v>-2803</v>
      </c>
      <c r="C124" s="16">
        <v>-4614</v>
      </c>
      <c r="D124" s="16">
        <v>-2368</v>
      </c>
    </row>
    <row r="125" spans="1:6" x14ac:dyDescent="0.35">
      <c r="A125" s="3" t="s">
        <v>97</v>
      </c>
      <c r="B125" s="17">
        <f>B116+B117+B118+B119+B120+B121+B122+B123+B124</f>
        <v>-326850</v>
      </c>
      <c r="C125" s="17">
        <f>C116+C117+C118+C119+C120+C121+C122+C123+C124</f>
        <v>-301909</v>
      </c>
      <c r="D125" s="17">
        <f>D116+D117+D118+D119+D120+D121+D122+D123+D124</f>
        <v>-109474</v>
      </c>
    </row>
    <row r="126" spans="1:6" x14ac:dyDescent="0.35">
      <c r="B126" s="18"/>
      <c r="C126" s="18"/>
      <c r="D126" s="18"/>
    </row>
    <row r="127" spans="1:6" x14ac:dyDescent="0.35">
      <c r="A127" s="2" t="s">
        <v>98</v>
      </c>
      <c r="B127" s="16">
        <v>3279</v>
      </c>
      <c r="C127" s="16">
        <v>-2511</v>
      </c>
      <c r="D127" s="16">
        <v>81</v>
      </c>
    </row>
    <row r="128" spans="1:6" x14ac:dyDescent="0.35">
      <c r="A128" s="3" t="s">
        <v>99</v>
      </c>
      <c r="B128" s="17">
        <f>B105+B113+B125+B127</f>
        <v>-70039</v>
      </c>
      <c r="C128" s="17">
        <f>C105+C113+C125+C127</f>
        <v>-45132</v>
      </c>
      <c r="D128" s="17">
        <f>D105+D113+D125+D127</f>
        <v>183885</v>
      </c>
    </row>
    <row r="129" spans="1:4" x14ac:dyDescent="0.35">
      <c r="B129" s="18"/>
      <c r="C129" s="18"/>
      <c r="D129" s="18"/>
    </row>
    <row r="130" spans="1:4" x14ac:dyDescent="0.35">
      <c r="A130" s="2" t="s">
        <v>100</v>
      </c>
      <c r="B130" s="16">
        <v>308962</v>
      </c>
      <c r="C130" s="16">
        <v>354094</v>
      </c>
      <c r="D130" s="16">
        <v>170209</v>
      </c>
    </row>
    <row r="131" spans="1:4" x14ac:dyDescent="0.35">
      <c r="A131" s="3" t="s">
        <v>101</v>
      </c>
      <c r="B131" s="17">
        <f>B130+B128</f>
        <v>238923</v>
      </c>
      <c r="C131" s="17">
        <f>C130+C128</f>
        <v>308962</v>
      </c>
      <c r="D131" s="17">
        <f>D130+D128</f>
        <v>354094</v>
      </c>
    </row>
  </sheetData>
  <mergeCells count="3">
    <mergeCell ref="A83:D83"/>
    <mergeCell ref="A1:D1"/>
    <mergeCell ref="A35:D35"/>
  </mergeCells>
  <pageMargins left="0.75" right="0.75" top="1" bottom="1" header="0.5" footer="0.5"/>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897D0-94E5-4EE4-A0F1-A7FDBE7054D8}">
  <dimension ref="A1:Y978"/>
  <sheetViews>
    <sheetView zoomScale="63" workbookViewId="0">
      <selection activeCell="A4" sqref="A4"/>
    </sheetView>
  </sheetViews>
  <sheetFormatPr defaultColWidth="12.6328125" defaultRowHeight="14.5" x14ac:dyDescent="0.35"/>
  <cols>
    <col min="1" max="1" width="8.7265625" customWidth="1"/>
    <col min="2" max="2" width="22.26953125" customWidth="1"/>
    <col min="3" max="3" width="27.08984375" customWidth="1"/>
    <col min="4" max="4" width="30.26953125" customWidth="1"/>
    <col min="5" max="5" width="42.6328125" customWidth="1"/>
    <col min="6" max="6" width="26.08984375" customWidth="1"/>
    <col min="7" max="25" width="8.6328125" customWidth="1"/>
  </cols>
  <sheetData>
    <row r="1" spans="1:25" ht="30" customHeight="1" x14ac:dyDescent="0.55000000000000004">
      <c r="A1" s="25"/>
      <c r="B1" s="26" t="s">
        <v>105</v>
      </c>
      <c r="C1" s="27"/>
      <c r="D1" s="27"/>
      <c r="E1" s="27"/>
      <c r="F1" s="27"/>
      <c r="G1" s="25"/>
      <c r="H1" s="25"/>
      <c r="I1" s="25"/>
      <c r="J1" s="25"/>
      <c r="K1" s="25"/>
      <c r="L1" s="25"/>
      <c r="M1" s="25"/>
      <c r="N1" s="25"/>
      <c r="O1" s="25"/>
      <c r="P1" s="25"/>
      <c r="Q1" s="25"/>
      <c r="R1" s="25"/>
      <c r="S1" s="25"/>
      <c r="T1" s="25"/>
      <c r="U1" s="25"/>
      <c r="V1" s="25"/>
      <c r="W1" s="25"/>
      <c r="X1" s="25"/>
      <c r="Y1" s="25"/>
    </row>
    <row r="2" spans="1:25" ht="14.25" customHeight="1" x14ac:dyDescent="0.55000000000000004">
      <c r="A2" s="25"/>
      <c r="B2" s="28"/>
      <c r="C2" s="25"/>
      <c r="D2" s="25"/>
      <c r="E2" s="25"/>
      <c r="F2" s="25"/>
      <c r="G2" s="25"/>
      <c r="H2" s="25"/>
      <c r="I2" s="25"/>
      <c r="J2" s="25"/>
      <c r="K2" s="25"/>
      <c r="L2" s="25"/>
      <c r="M2" s="25"/>
      <c r="N2" s="25"/>
      <c r="O2" s="25"/>
      <c r="P2" s="25"/>
      <c r="Q2" s="25"/>
      <c r="R2" s="25"/>
      <c r="S2" s="25"/>
      <c r="T2" s="25"/>
      <c r="U2" s="25"/>
      <c r="V2" s="25"/>
      <c r="W2" s="25"/>
      <c r="X2" s="25"/>
      <c r="Y2" s="25"/>
    </row>
    <row r="3" spans="1:25" ht="18" customHeight="1" x14ac:dyDescent="0.55000000000000004">
      <c r="A3" s="25"/>
      <c r="B3" s="29" t="s">
        <v>106</v>
      </c>
      <c r="C3" s="30" t="s">
        <v>107</v>
      </c>
      <c r="D3" s="31"/>
      <c r="E3" s="32"/>
      <c r="F3" s="25"/>
      <c r="G3" s="25"/>
      <c r="H3" s="25"/>
      <c r="I3" s="25"/>
      <c r="J3" s="25"/>
      <c r="K3" s="25"/>
      <c r="L3" s="25"/>
      <c r="M3" s="25"/>
      <c r="N3" s="25"/>
      <c r="O3" s="25"/>
      <c r="P3" s="25"/>
      <c r="Q3" s="25"/>
      <c r="R3" s="25"/>
      <c r="S3" s="25"/>
      <c r="T3" s="25"/>
      <c r="U3" s="25"/>
      <c r="V3" s="25"/>
      <c r="W3" s="25"/>
      <c r="X3" s="25"/>
      <c r="Y3" s="25"/>
    </row>
    <row r="4" spans="1:25" ht="58.5" customHeight="1" x14ac:dyDescent="0.55000000000000004">
      <c r="A4" s="25"/>
      <c r="B4" s="29" t="s">
        <v>108</v>
      </c>
      <c r="C4" s="33" t="s">
        <v>109</v>
      </c>
      <c r="D4" s="31"/>
      <c r="E4" s="32"/>
      <c r="F4" s="25"/>
      <c r="G4" s="25"/>
      <c r="H4" s="25"/>
      <c r="I4" s="25"/>
      <c r="J4" s="25"/>
      <c r="K4" s="25"/>
      <c r="L4" s="25"/>
      <c r="M4" s="25"/>
      <c r="N4" s="25"/>
      <c r="O4" s="25"/>
      <c r="P4" s="25"/>
      <c r="Q4" s="25"/>
      <c r="R4" s="25"/>
      <c r="S4" s="25"/>
      <c r="T4" s="25"/>
      <c r="U4" s="25"/>
      <c r="V4" s="25"/>
      <c r="W4" s="25"/>
      <c r="X4" s="25"/>
      <c r="Y4" s="25"/>
    </row>
    <row r="5" spans="1:25" ht="14.25" customHeight="1" x14ac:dyDescent="0.55000000000000004">
      <c r="A5" s="25"/>
      <c r="B5" s="28"/>
      <c r="C5" s="25"/>
      <c r="D5" s="25"/>
      <c r="E5" s="25"/>
      <c r="F5" s="25"/>
      <c r="G5" s="25"/>
      <c r="H5" s="25"/>
      <c r="I5" s="25"/>
      <c r="J5" s="25"/>
      <c r="K5" s="25"/>
      <c r="L5" s="25"/>
      <c r="M5" s="25"/>
      <c r="N5" s="25"/>
      <c r="O5" s="25"/>
      <c r="P5" s="25"/>
      <c r="Q5" s="25"/>
      <c r="R5" s="25"/>
      <c r="S5" s="25"/>
      <c r="T5" s="25"/>
      <c r="U5" s="25"/>
      <c r="V5" s="25"/>
      <c r="W5" s="25"/>
      <c r="X5" s="25"/>
      <c r="Y5" s="25"/>
    </row>
    <row r="6" spans="1:25" ht="14" customHeight="1" x14ac:dyDescent="0.55000000000000004">
      <c r="A6" s="25"/>
      <c r="B6" s="25"/>
      <c r="C6" s="25"/>
      <c r="D6" s="25"/>
      <c r="E6" s="25"/>
      <c r="F6" s="25"/>
      <c r="G6" s="25"/>
      <c r="H6" s="25"/>
      <c r="I6" s="25"/>
      <c r="J6" s="25"/>
      <c r="K6" s="25"/>
      <c r="L6" s="25"/>
      <c r="M6" s="25"/>
      <c r="N6" s="25"/>
      <c r="O6" s="25"/>
      <c r="P6" s="25"/>
      <c r="Q6" s="25"/>
      <c r="R6" s="25"/>
      <c r="S6" s="25"/>
      <c r="T6" s="25"/>
      <c r="U6" s="25"/>
      <c r="V6" s="25"/>
      <c r="W6" s="25"/>
      <c r="X6" s="25"/>
      <c r="Y6" s="25"/>
    </row>
    <row r="7" spans="1:25" ht="43" customHeight="1" x14ac:dyDescent="0.6">
      <c r="A7" s="34"/>
      <c r="B7" s="35" t="s">
        <v>110</v>
      </c>
      <c r="C7" s="35" t="s">
        <v>111</v>
      </c>
      <c r="D7" s="35" t="s">
        <v>112</v>
      </c>
      <c r="E7" s="35" t="s">
        <v>113</v>
      </c>
      <c r="F7" s="35" t="s">
        <v>114</v>
      </c>
      <c r="G7" s="34"/>
      <c r="H7" s="34"/>
      <c r="I7" s="34"/>
      <c r="J7" s="34"/>
      <c r="K7" s="34"/>
      <c r="L7" s="34"/>
      <c r="M7" s="34"/>
      <c r="N7" s="34"/>
      <c r="O7" s="34"/>
      <c r="P7" s="34"/>
      <c r="Q7" s="34"/>
      <c r="R7" s="34"/>
      <c r="S7" s="34"/>
      <c r="T7" s="34"/>
      <c r="U7" s="34"/>
      <c r="V7" s="34"/>
      <c r="W7" s="34"/>
      <c r="X7" s="34"/>
      <c r="Y7" s="34"/>
    </row>
    <row r="8" spans="1:25" ht="324" x14ac:dyDescent="0.55000000000000004">
      <c r="A8" s="25"/>
      <c r="B8" s="36" t="s">
        <v>115</v>
      </c>
      <c r="C8" s="37" t="s">
        <v>116</v>
      </c>
      <c r="D8" s="38" t="s">
        <v>117</v>
      </c>
      <c r="E8" s="37" t="s">
        <v>118</v>
      </c>
      <c r="F8" s="38" t="s">
        <v>119</v>
      </c>
      <c r="G8" s="25"/>
      <c r="H8" s="25"/>
      <c r="I8" s="25"/>
      <c r="J8" s="25"/>
      <c r="K8" s="25"/>
      <c r="L8" s="25"/>
      <c r="M8" s="25"/>
      <c r="N8" s="25"/>
      <c r="O8" s="25"/>
      <c r="P8" s="25"/>
      <c r="Q8" s="25"/>
      <c r="R8" s="25"/>
      <c r="S8" s="25"/>
      <c r="T8" s="25"/>
      <c r="U8" s="25"/>
      <c r="V8" s="25"/>
      <c r="W8" s="25"/>
      <c r="X8" s="25"/>
      <c r="Y8" s="25"/>
    </row>
    <row r="9" spans="1:25" ht="360" x14ac:dyDescent="0.55000000000000004">
      <c r="A9" s="25"/>
      <c r="B9" s="39" t="s">
        <v>120</v>
      </c>
      <c r="C9" s="37" t="s">
        <v>121</v>
      </c>
      <c r="D9" s="38" t="s">
        <v>122</v>
      </c>
      <c r="E9" s="37" t="s">
        <v>123</v>
      </c>
      <c r="F9" s="38" t="s">
        <v>124</v>
      </c>
      <c r="G9" s="25"/>
      <c r="H9" s="25"/>
      <c r="I9" s="25"/>
      <c r="J9" s="25"/>
      <c r="K9" s="25"/>
      <c r="L9" s="25"/>
      <c r="M9" s="25"/>
      <c r="N9" s="25"/>
      <c r="O9" s="25"/>
      <c r="P9" s="25"/>
      <c r="Q9" s="25"/>
      <c r="R9" s="25"/>
      <c r="S9" s="25"/>
      <c r="T9" s="25"/>
      <c r="U9" s="25"/>
      <c r="V9" s="25"/>
      <c r="W9" s="25"/>
      <c r="X9" s="25"/>
      <c r="Y9" s="25"/>
    </row>
    <row r="10" spans="1:25" ht="288" x14ac:dyDescent="0.55000000000000004">
      <c r="A10" s="25"/>
      <c r="B10" s="29" t="s">
        <v>125</v>
      </c>
      <c r="C10" s="40" t="s">
        <v>126</v>
      </c>
      <c r="D10" s="41" t="s">
        <v>127</v>
      </c>
      <c r="E10" s="40" t="s">
        <v>128</v>
      </c>
      <c r="F10" s="41" t="s">
        <v>129</v>
      </c>
      <c r="G10" s="25"/>
      <c r="H10" s="25"/>
      <c r="I10" s="25"/>
      <c r="J10" s="25"/>
      <c r="K10" s="25"/>
      <c r="L10" s="25"/>
      <c r="M10" s="25"/>
      <c r="N10" s="25"/>
      <c r="O10" s="25"/>
      <c r="P10" s="25"/>
      <c r="Q10" s="25"/>
      <c r="R10" s="25"/>
      <c r="S10" s="25"/>
      <c r="T10" s="25"/>
      <c r="U10" s="25"/>
      <c r="V10" s="25"/>
      <c r="W10" s="25"/>
      <c r="X10" s="25"/>
      <c r="Y10" s="25"/>
    </row>
    <row r="11" spans="1:25" ht="14.25" customHeight="1" x14ac:dyDescent="0.55000000000000004">
      <c r="A11" s="25"/>
      <c r="B11" s="25"/>
      <c r="C11" s="25"/>
      <c r="D11" s="25"/>
      <c r="E11" s="25"/>
      <c r="F11" s="25"/>
      <c r="G11" s="25"/>
      <c r="H11" s="25"/>
      <c r="I11" s="25"/>
      <c r="J11" s="25"/>
      <c r="K11" s="25"/>
      <c r="L11" s="25"/>
      <c r="M11" s="25"/>
      <c r="N11" s="25"/>
      <c r="O11" s="25"/>
      <c r="P11" s="25"/>
      <c r="Q11" s="25"/>
      <c r="R11" s="25"/>
      <c r="S11" s="25"/>
      <c r="T11" s="25"/>
      <c r="U11" s="25"/>
      <c r="V11" s="25"/>
      <c r="W11" s="25"/>
      <c r="X11" s="25"/>
      <c r="Y11" s="25"/>
    </row>
    <row r="12" spans="1:25" ht="14.25" customHeight="1" x14ac:dyDescent="0.55000000000000004">
      <c r="A12" s="25"/>
      <c r="B12" s="25"/>
      <c r="C12" s="25"/>
      <c r="D12" s="25"/>
      <c r="E12" s="25"/>
      <c r="F12" s="25"/>
      <c r="G12" s="25"/>
      <c r="H12" s="25"/>
      <c r="I12" s="25"/>
      <c r="J12" s="25"/>
      <c r="K12" s="25"/>
      <c r="L12" s="25"/>
      <c r="M12" s="25"/>
      <c r="N12" s="25"/>
      <c r="O12" s="25"/>
      <c r="P12" s="25"/>
      <c r="Q12" s="25"/>
      <c r="R12" s="25"/>
      <c r="S12" s="25"/>
      <c r="T12" s="25"/>
      <c r="U12" s="25"/>
      <c r="V12" s="25"/>
      <c r="W12" s="25"/>
      <c r="X12" s="25"/>
      <c r="Y12" s="25"/>
    </row>
    <row r="13" spans="1:25" ht="14.25" customHeight="1" x14ac:dyDescent="0.55000000000000004">
      <c r="A13" s="25"/>
      <c r="B13" s="25"/>
      <c r="C13" s="25"/>
      <c r="D13" s="25"/>
      <c r="E13" s="25"/>
      <c r="F13" s="25"/>
      <c r="G13" s="25"/>
      <c r="H13" s="25"/>
      <c r="I13" s="25"/>
      <c r="J13" s="25"/>
      <c r="K13" s="25"/>
      <c r="L13" s="25"/>
      <c r="M13" s="25"/>
      <c r="N13" s="25"/>
      <c r="O13" s="25"/>
      <c r="P13" s="25"/>
      <c r="Q13" s="25"/>
      <c r="R13" s="25"/>
      <c r="S13" s="25"/>
      <c r="T13" s="25"/>
      <c r="U13" s="25"/>
      <c r="V13" s="25"/>
      <c r="W13" s="25"/>
      <c r="X13" s="25"/>
      <c r="Y13" s="25"/>
    </row>
    <row r="14" spans="1:25" ht="24.5" customHeight="1" x14ac:dyDescent="0.6">
      <c r="A14" s="25"/>
      <c r="B14" s="42" t="s">
        <v>130</v>
      </c>
      <c r="C14" s="43"/>
      <c r="D14" s="43"/>
      <c r="E14" s="43"/>
      <c r="F14" s="44"/>
      <c r="G14" s="25"/>
      <c r="H14" s="25"/>
      <c r="I14" s="25"/>
      <c r="J14" s="25"/>
      <c r="K14" s="25"/>
      <c r="L14" s="25"/>
      <c r="M14" s="25"/>
      <c r="N14" s="25"/>
      <c r="O14" s="25"/>
      <c r="P14" s="25"/>
      <c r="Q14" s="25"/>
      <c r="R14" s="25"/>
      <c r="S14" s="25"/>
      <c r="T14" s="25"/>
      <c r="U14" s="25"/>
      <c r="V14" s="25"/>
      <c r="W14" s="25"/>
      <c r="X14" s="25"/>
      <c r="Y14" s="25"/>
    </row>
    <row r="15" spans="1:25" ht="35" customHeight="1" x14ac:dyDescent="0.55000000000000004">
      <c r="A15" s="25"/>
      <c r="B15" s="45" t="s">
        <v>131</v>
      </c>
      <c r="C15" s="46"/>
      <c r="D15" s="46"/>
      <c r="E15" s="46"/>
      <c r="F15" s="47"/>
      <c r="G15" s="25"/>
      <c r="H15" s="25"/>
      <c r="I15" s="25"/>
      <c r="J15" s="25"/>
      <c r="K15" s="25"/>
      <c r="L15" s="25"/>
      <c r="M15" s="25"/>
      <c r="N15" s="25"/>
      <c r="O15" s="25"/>
      <c r="P15" s="25"/>
      <c r="Q15" s="25"/>
      <c r="R15" s="25"/>
      <c r="S15" s="25"/>
      <c r="T15" s="25"/>
      <c r="U15" s="25"/>
      <c r="V15" s="25"/>
      <c r="W15" s="25"/>
      <c r="X15" s="25"/>
      <c r="Y15" s="25"/>
    </row>
    <row r="16" spans="1:25" ht="35" customHeight="1" x14ac:dyDescent="0.55000000000000004">
      <c r="A16" s="25"/>
      <c r="B16" s="48" t="s">
        <v>132</v>
      </c>
      <c r="C16" s="49"/>
      <c r="D16" s="49"/>
      <c r="E16" s="49"/>
      <c r="F16" s="50"/>
      <c r="G16" s="25"/>
      <c r="H16" s="25"/>
      <c r="I16" s="25"/>
      <c r="J16" s="25"/>
      <c r="K16" s="25"/>
      <c r="L16" s="25"/>
      <c r="M16" s="25"/>
      <c r="N16" s="25"/>
      <c r="O16" s="25"/>
      <c r="P16" s="25"/>
      <c r="Q16" s="25"/>
      <c r="R16" s="25"/>
      <c r="S16" s="25"/>
      <c r="T16" s="25"/>
      <c r="U16" s="25"/>
      <c r="V16" s="25"/>
      <c r="W16" s="25"/>
      <c r="X16" s="25"/>
      <c r="Y16" s="25"/>
    </row>
    <row r="17" spans="1:25" ht="35" customHeight="1" x14ac:dyDescent="0.55000000000000004">
      <c r="A17" s="25"/>
      <c r="B17" s="48" t="s">
        <v>133</v>
      </c>
      <c r="C17" s="49"/>
      <c r="D17" s="49"/>
      <c r="E17" s="49"/>
      <c r="F17" s="50"/>
      <c r="G17" s="25"/>
      <c r="H17" s="25"/>
      <c r="I17" s="25"/>
      <c r="J17" s="25"/>
      <c r="K17" s="25"/>
      <c r="L17" s="25"/>
      <c r="M17" s="25"/>
      <c r="N17" s="25"/>
      <c r="O17" s="25"/>
      <c r="P17" s="25"/>
      <c r="Q17" s="25"/>
      <c r="R17" s="25"/>
      <c r="S17" s="25"/>
      <c r="T17" s="25"/>
      <c r="U17" s="25"/>
      <c r="V17" s="25"/>
      <c r="W17" s="25"/>
      <c r="X17" s="25"/>
      <c r="Y17" s="25"/>
    </row>
    <row r="18" spans="1:25" ht="35" customHeight="1" x14ac:dyDescent="0.55000000000000004">
      <c r="A18" s="25"/>
      <c r="B18" s="48" t="s">
        <v>134</v>
      </c>
      <c r="C18" s="49"/>
      <c r="D18" s="49"/>
      <c r="E18" s="49"/>
      <c r="F18" s="50"/>
      <c r="G18" s="25"/>
      <c r="H18" s="51"/>
      <c r="I18" s="25"/>
      <c r="J18" s="25"/>
      <c r="K18" s="25"/>
      <c r="L18" s="25"/>
      <c r="M18" s="25"/>
      <c r="N18" s="25"/>
      <c r="O18" s="25"/>
      <c r="P18" s="25"/>
      <c r="Q18" s="25"/>
      <c r="R18" s="25"/>
      <c r="S18" s="25"/>
      <c r="T18" s="25"/>
      <c r="U18" s="25"/>
      <c r="V18" s="25"/>
      <c r="W18" s="25"/>
      <c r="X18" s="25"/>
      <c r="Y18" s="25"/>
    </row>
    <row r="19" spans="1:25" ht="55.5" customHeight="1" x14ac:dyDescent="0.55000000000000004">
      <c r="A19" s="25"/>
      <c r="B19" s="52" t="s">
        <v>135</v>
      </c>
      <c r="C19" s="53"/>
      <c r="D19" s="53"/>
      <c r="E19" s="53"/>
      <c r="F19" s="54"/>
      <c r="G19" s="25"/>
      <c r="H19" s="25"/>
      <c r="I19" s="25"/>
      <c r="J19" s="25"/>
      <c r="K19" s="25"/>
      <c r="L19" s="25"/>
      <c r="M19" s="25"/>
      <c r="N19" s="25"/>
      <c r="O19" s="25"/>
      <c r="P19" s="25"/>
      <c r="Q19" s="25"/>
      <c r="R19" s="25"/>
      <c r="S19" s="25"/>
      <c r="T19" s="25"/>
      <c r="U19" s="25"/>
      <c r="V19" s="25"/>
      <c r="W19" s="25"/>
      <c r="X19" s="25"/>
      <c r="Y19" s="25"/>
    </row>
    <row r="20" spans="1:25" ht="14.25" customHeight="1" x14ac:dyDescent="0.55000000000000004">
      <c r="A20" s="25"/>
      <c r="B20" s="55"/>
      <c r="C20" s="55"/>
      <c r="D20" s="55"/>
      <c r="E20" s="55"/>
      <c r="F20" s="55"/>
      <c r="G20" s="25"/>
      <c r="H20" s="25"/>
      <c r="I20" s="25"/>
      <c r="J20" s="25"/>
      <c r="K20" s="25"/>
      <c r="L20" s="25"/>
      <c r="M20" s="25"/>
      <c r="N20" s="25"/>
      <c r="O20" s="25"/>
      <c r="P20" s="25"/>
      <c r="Q20" s="25"/>
      <c r="R20" s="25"/>
      <c r="S20" s="25"/>
      <c r="T20" s="25"/>
      <c r="U20" s="25"/>
      <c r="V20" s="25"/>
      <c r="W20" s="25"/>
      <c r="X20" s="25"/>
      <c r="Y20" s="25"/>
    </row>
    <row r="21" spans="1:25" ht="14.25" customHeight="1" x14ac:dyDescent="0.55000000000000004">
      <c r="A21" s="25"/>
      <c r="B21" s="25"/>
      <c r="C21" s="25"/>
      <c r="D21" s="25"/>
      <c r="E21" s="25"/>
      <c r="F21" s="25"/>
      <c r="G21" s="25"/>
      <c r="H21" s="25"/>
      <c r="I21" s="25"/>
      <c r="J21" s="25"/>
      <c r="K21" s="25"/>
      <c r="L21" s="25"/>
      <c r="M21" s="25"/>
      <c r="N21" s="25"/>
      <c r="O21" s="25"/>
      <c r="P21" s="25"/>
      <c r="Q21" s="25"/>
      <c r="R21" s="25"/>
      <c r="S21" s="25"/>
      <c r="T21" s="25"/>
      <c r="U21" s="25"/>
      <c r="V21" s="25"/>
      <c r="W21" s="25"/>
      <c r="X21" s="25"/>
      <c r="Y21" s="25"/>
    </row>
    <row r="22" spans="1:25" ht="14.25" customHeight="1" x14ac:dyDescent="0.55000000000000004">
      <c r="B22" s="25"/>
      <c r="C22" s="25"/>
      <c r="D22" s="25"/>
      <c r="E22" s="25"/>
      <c r="F22" s="25"/>
      <c r="G22" s="25"/>
      <c r="H22" s="25"/>
      <c r="I22" s="25"/>
      <c r="J22" s="25"/>
      <c r="K22" s="25"/>
      <c r="L22" s="25"/>
      <c r="M22" s="25"/>
      <c r="N22" s="25"/>
      <c r="O22" s="25"/>
      <c r="P22" s="25"/>
      <c r="Q22" s="25"/>
      <c r="R22" s="25"/>
      <c r="S22" s="25"/>
      <c r="T22" s="25"/>
      <c r="U22" s="25"/>
      <c r="V22" s="25"/>
      <c r="W22" s="25"/>
      <c r="X22" s="25"/>
      <c r="Y22" s="25"/>
    </row>
    <row r="23" spans="1:25" ht="23.25" customHeight="1" x14ac:dyDescent="0.6">
      <c r="A23" s="25"/>
      <c r="B23" s="42" t="s">
        <v>136</v>
      </c>
      <c r="C23" s="43"/>
      <c r="D23" s="43"/>
      <c r="E23" s="43"/>
      <c r="F23" s="44"/>
      <c r="G23" s="25"/>
      <c r="H23" s="25"/>
      <c r="I23" s="25"/>
      <c r="J23" s="25"/>
      <c r="K23" s="25"/>
      <c r="L23" s="25"/>
      <c r="M23" s="25"/>
      <c r="N23" s="25"/>
      <c r="O23" s="25"/>
      <c r="P23" s="25"/>
      <c r="Q23" s="25"/>
      <c r="R23" s="25"/>
      <c r="S23" s="25"/>
      <c r="T23" s="25"/>
      <c r="U23" s="25"/>
      <c r="V23" s="25"/>
      <c r="W23" s="25"/>
      <c r="X23" s="25"/>
      <c r="Y23" s="25"/>
    </row>
    <row r="24" spans="1:25" ht="110" customHeight="1" x14ac:dyDescent="0.55000000000000004">
      <c r="A24" s="25"/>
      <c r="B24" s="56" t="s">
        <v>137</v>
      </c>
      <c r="C24" s="27"/>
      <c r="D24" s="27"/>
      <c r="E24" s="27"/>
      <c r="F24" s="57"/>
      <c r="G24" s="25"/>
      <c r="H24" s="25"/>
      <c r="I24" s="25"/>
      <c r="J24" s="25"/>
      <c r="K24" s="25"/>
      <c r="L24" s="25"/>
      <c r="M24" s="25"/>
      <c r="N24" s="25"/>
      <c r="O24" s="25"/>
      <c r="P24" s="25"/>
      <c r="Q24" s="25"/>
      <c r="R24" s="25"/>
      <c r="S24" s="25"/>
      <c r="T24" s="25"/>
      <c r="U24" s="25"/>
      <c r="V24" s="25"/>
      <c r="W24" s="25"/>
      <c r="X24" s="25"/>
      <c r="Y24" s="25"/>
    </row>
    <row r="25" spans="1:25" ht="200" customHeight="1" x14ac:dyDescent="0.55000000000000004">
      <c r="A25" s="25"/>
      <c r="B25" s="58" t="s">
        <v>138</v>
      </c>
      <c r="C25" s="27"/>
      <c r="D25" s="27"/>
      <c r="E25" s="27"/>
      <c r="F25" s="57"/>
      <c r="G25" s="25"/>
      <c r="H25" s="25"/>
      <c r="I25" s="25"/>
      <c r="J25" s="25"/>
      <c r="K25" s="25"/>
      <c r="L25" s="25"/>
      <c r="M25" s="25"/>
      <c r="N25" s="25"/>
      <c r="O25" s="25"/>
      <c r="P25" s="25"/>
      <c r="Q25" s="25"/>
      <c r="R25" s="25"/>
      <c r="S25" s="25"/>
      <c r="T25" s="25"/>
      <c r="U25" s="25"/>
      <c r="V25" s="25"/>
      <c r="W25" s="25"/>
      <c r="X25" s="25"/>
      <c r="Y25" s="25"/>
    </row>
    <row r="26" spans="1:25" ht="45" customHeight="1" x14ac:dyDescent="0.55000000000000004">
      <c r="A26" s="25"/>
      <c r="B26" s="59" t="s">
        <v>139</v>
      </c>
      <c r="C26" s="60"/>
      <c r="D26" s="60"/>
      <c r="E26" s="60"/>
      <c r="F26" s="61"/>
      <c r="G26" s="25"/>
      <c r="H26" s="25"/>
      <c r="I26" s="25"/>
      <c r="J26" s="25"/>
      <c r="K26" s="25"/>
      <c r="L26" s="25"/>
      <c r="M26" s="25"/>
      <c r="N26" s="25"/>
      <c r="O26" s="25"/>
      <c r="P26" s="25"/>
      <c r="Q26" s="25"/>
      <c r="R26" s="25"/>
      <c r="S26" s="25"/>
      <c r="T26" s="25"/>
      <c r="U26" s="25"/>
      <c r="V26" s="25"/>
      <c r="W26" s="25"/>
      <c r="X26" s="25"/>
      <c r="Y26" s="25"/>
    </row>
    <row r="27" spans="1:25" ht="18" customHeight="1" x14ac:dyDescent="0.55000000000000004">
      <c r="A27" s="25"/>
      <c r="B27" s="62"/>
      <c r="F27" s="62"/>
      <c r="G27" s="25"/>
      <c r="H27" s="25"/>
      <c r="I27" s="25"/>
      <c r="J27" s="25"/>
      <c r="K27" s="25"/>
      <c r="L27" s="25"/>
      <c r="M27" s="25"/>
      <c r="N27" s="25"/>
      <c r="O27" s="25"/>
      <c r="P27" s="25"/>
      <c r="Q27" s="25"/>
      <c r="R27" s="25"/>
      <c r="S27" s="25"/>
      <c r="T27" s="25"/>
      <c r="U27" s="25"/>
      <c r="V27" s="25"/>
      <c r="W27" s="25"/>
      <c r="X27" s="25"/>
      <c r="Y27" s="25"/>
    </row>
    <row r="28" spans="1:25" ht="21.5" customHeight="1" x14ac:dyDescent="0.55000000000000004">
      <c r="A28" s="25"/>
      <c r="B28" s="63" t="s">
        <v>140</v>
      </c>
      <c r="C28" s="64"/>
      <c r="D28" s="64"/>
      <c r="E28" s="64"/>
      <c r="F28" s="65"/>
      <c r="G28" s="25"/>
      <c r="H28" s="25"/>
      <c r="I28" s="25"/>
      <c r="J28" s="25"/>
      <c r="K28" s="25"/>
      <c r="L28" s="25"/>
      <c r="M28" s="25"/>
      <c r="N28" s="25"/>
      <c r="O28" s="25"/>
      <c r="P28" s="25"/>
      <c r="Q28" s="25"/>
      <c r="R28" s="25"/>
      <c r="S28" s="25"/>
      <c r="T28" s="25"/>
      <c r="U28" s="25"/>
      <c r="V28" s="25"/>
      <c r="W28" s="25"/>
      <c r="X28" s="25"/>
      <c r="Y28" s="25"/>
    </row>
    <row r="29" spans="1:25" ht="360" customHeight="1" x14ac:dyDescent="0.55000000000000004">
      <c r="A29" s="25"/>
      <c r="B29" s="66" t="s">
        <v>141</v>
      </c>
      <c r="C29" s="67"/>
      <c r="D29" s="67"/>
      <c r="E29" s="67"/>
      <c r="F29" s="68"/>
      <c r="G29" s="25"/>
      <c r="H29" s="25"/>
      <c r="I29" s="25"/>
      <c r="J29" s="25"/>
      <c r="K29" s="25"/>
      <c r="L29" s="25"/>
      <c r="M29" s="25"/>
      <c r="N29" s="25"/>
      <c r="O29" s="25"/>
      <c r="P29" s="25"/>
      <c r="Q29" s="25"/>
      <c r="R29" s="25"/>
      <c r="S29" s="25"/>
      <c r="T29" s="25"/>
      <c r="U29" s="25"/>
      <c r="V29" s="25"/>
      <c r="W29" s="25"/>
      <c r="X29" s="25"/>
      <c r="Y29" s="25"/>
    </row>
    <row r="30" spans="1:25" ht="18" customHeight="1" x14ac:dyDescent="0.55000000000000004">
      <c r="A30" s="25"/>
      <c r="B30" s="69"/>
      <c r="D30" s="25"/>
      <c r="E30" s="25"/>
      <c r="F30" s="25"/>
      <c r="G30" s="25"/>
      <c r="H30" s="25"/>
      <c r="I30" s="25"/>
      <c r="J30" s="25"/>
      <c r="K30" s="25"/>
      <c r="L30" s="25"/>
      <c r="M30" s="25"/>
      <c r="N30" s="25"/>
      <c r="O30" s="25"/>
      <c r="P30" s="25"/>
      <c r="Q30" s="25"/>
      <c r="R30" s="25"/>
      <c r="S30" s="25"/>
      <c r="T30" s="25"/>
      <c r="U30" s="25"/>
      <c r="V30" s="25"/>
      <c r="W30" s="25"/>
      <c r="X30" s="25"/>
      <c r="Y30" s="25"/>
    </row>
    <row r="31" spans="1:25" ht="21.5" customHeight="1" x14ac:dyDescent="0.55000000000000004">
      <c r="A31" s="25"/>
      <c r="B31" s="63" t="s">
        <v>142</v>
      </c>
      <c r="C31" s="64"/>
      <c r="D31" s="64"/>
      <c r="E31" s="64"/>
      <c r="F31" s="65"/>
      <c r="G31" s="25"/>
      <c r="H31" s="25"/>
      <c r="I31" s="25"/>
      <c r="J31" s="25"/>
      <c r="K31" s="25"/>
      <c r="L31" s="25"/>
      <c r="M31" s="25"/>
      <c r="N31" s="25"/>
      <c r="O31" s="25"/>
      <c r="P31" s="25"/>
      <c r="Q31" s="25"/>
      <c r="R31" s="25"/>
      <c r="S31" s="25"/>
      <c r="T31" s="25"/>
      <c r="U31" s="25"/>
      <c r="V31" s="25"/>
      <c r="W31" s="25"/>
      <c r="X31" s="25"/>
      <c r="Y31" s="25"/>
    </row>
    <row r="32" spans="1:25" ht="269" customHeight="1" x14ac:dyDescent="0.55000000000000004">
      <c r="A32" s="25"/>
      <c r="B32" s="66" t="s">
        <v>143</v>
      </c>
      <c r="C32" s="67"/>
      <c r="D32" s="67"/>
      <c r="E32" s="67"/>
      <c r="F32" s="68"/>
      <c r="G32" s="25"/>
      <c r="H32" s="25"/>
      <c r="I32" s="25"/>
      <c r="J32" s="25"/>
      <c r="K32" s="25"/>
      <c r="L32" s="25"/>
      <c r="M32" s="25"/>
      <c r="N32" s="25"/>
      <c r="O32" s="25"/>
      <c r="P32" s="25"/>
      <c r="Q32" s="25"/>
      <c r="R32" s="25"/>
      <c r="S32" s="25"/>
      <c r="T32" s="25"/>
      <c r="U32" s="25"/>
      <c r="V32" s="25"/>
      <c r="W32" s="25"/>
      <c r="X32" s="25"/>
      <c r="Y32" s="25"/>
    </row>
    <row r="33" spans="1:25" ht="18" customHeight="1" x14ac:dyDescent="0.55000000000000004">
      <c r="A33" s="25"/>
      <c r="B33" s="69"/>
      <c r="D33" s="25"/>
      <c r="E33" s="25"/>
      <c r="F33" s="25"/>
      <c r="G33" s="25"/>
      <c r="H33" s="25"/>
      <c r="I33" s="25"/>
      <c r="J33" s="25"/>
      <c r="K33" s="25"/>
      <c r="L33" s="25"/>
      <c r="M33" s="25"/>
      <c r="N33" s="25"/>
      <c r="O33" s="25"/>
      <c r="P33" s="25"/>
      <c r="Q33" s="25"/>
      <c r="R33" s="25"/>
      <c r="S33" s="25"/>
      <c r="T33" s="25"/>
      <c r="U33" s="25"/>
      <c r="V33" s="25"/>
      <c r="W33" s="25"/>
      <c r="X33" s="25"/>
      <c r="Y33" s="25"/>
    </row>
    <row r="34" spans="1:25" ht="21.5" customHeight="1" x14ac:dyDescent="0.55000000000000004">
      <c r="A34" s="25"/>
      <c r="B34" s="63" t="s">
        <v>144</v>
      </c>
      <c r="C34" s="64"/>
      <c r="D34" s="64"/>
      <c r="E34" s="64"/>
      <c r="F34" s="65"/>
      <c r="G34" s="25"/>
      <c r="H34" s="25"/>
      <c r="I34" s="25"/>
      <c r="J34" s="25"/>
      <c r="K34" s="25"/>
      <c r="L34" s="25"/>
      <c r="M34" s="25"/>
      <c r="N34" s="25"/>
      <c r="O34" s="25"/>
      <c r="P34" s="25"/>
      <c r="Q34" s="25"/>
      <c r="R34" s="25"/>
      <c r="S34" s="25"/>
      <c r="T34" s="25"/>
      <c r="U34" s="25"/>
      <c r="V34" s="25"/>
      <c r="W34" s="25"/>
      <c r="X34" s="25"/>
      <c r="Y34" s="25"/>
    </row>
    <row r="35" spans="1:25" ht="160" customHeight="1" x14ac:dyDescent="0.55000000000000004">
      <c r="A35" s="25"/>
      <c r="B35" s="70" t="s">
        <v>145</v>
      </c>
      <c r="C35" s="71"/>
      <c r="D35" s="71"/>
      <c r="E35" s="71"/>
      <c r="F35" s="72"/>
      <c r="G35" s="25"/>
      <c r="H35" s="25"/>
      <c r="I35" s="25"/>
      <c r="J35" s="25"/>
      <c r="K35" s="25"/>
      <c r="L35" s="25"/>
      <c r="M35" s="25"/>
      <c r="N35" s="25"/>
      <c r="O35" s="25"/>
      <c r="P35" s="25"/>
      <c r="Q35" s="25"/>
      <c r="R35" s="25"/>
      <c r="S35" s="25"/>
      <c r="T35" s="25"/>
      <c r="U35" s="25"/>
      <c r="V35" s="25"/>
      <c r="W35" s="25"/>
      <c r="X35" s="25"/>
      <c r="Y35" s="25"/>
    </row>
    <row r="36" spans="1:25" ht="14" hidden="1" customHeight="1" x14ac:dyDescent="0.55000000000000004">
      <c r="A36" s="25"/>
      <c r="B36" s="73"/>
      <c r="C36" s="27"/>
      <c r="D36" s="27"/>
      <c r="E36" s="27"/>
      <c r="F36" s="57"/>
      <c r="G36" s="25"/>
      <c r="H36" s="25"/>
      <c r="I36" s="25"/>
      <c r="J36" s="25"/>
      <c r="K36" s="25"/>
      <c r="L36" s="25"/>
      <c r="M36" s="25"/>
      <c r="N36" s="25"/>
      <c r="O36" s="25"/>
      <c r="P36" s="25"/>
      <c r="Q36" s="25"/>
      <c r="R36" s="25"/>
      <c r="S36" s="25"/>
      <c r="T36" s="25"/>
      <c r="U36" s="25"/>
      <c r="V36" s="25"/>
      <c r="W36" s="25"/>
      <c r="X36" s="25"/>
      <c r="Y36" s="25"/>
    </row>
    <row r="37" spans="1:25" ht="14" hidden="1" customHeight="1" x14ac:dyDescent="0.55000000000000004">
      <c r="A37" s="25"/>
      <c r="B37" s="73"/>
      <c r="C37" s="27"/>
      <c r="D37" s="27"/>
      <c r="E37" s="27"/>
      <c r="F37" s="57"/>
      <c r="G37" s="25"/>
      <c r="H37" s="25"/>
      <c r="I37" s="25"/>
      <c r="J37" s="25"/>
      <c r="K37" s="25"/>
      <c r="L37" s="25"/>
      <c r="M37" s="25"/>
      <c r="N37" s="25"/>
      <c r="O37" s="25"/>
      <c r="P37" s="25"/>
      <c r="Q37" s="25"/>
      <c r="R37" s="25"/>
      <c r="S37" s="25"/>
      <c r="T37" s="25"/>
      <c r="U37" s="25"/>
      <c r="V37" s="25"/>
      <c r="W37" s="25"/>
      <c r="X37" s="25"/>
      <c r="Y37" s="25"/>
    </row>
    <row r="38" spans="1:25" ht="14" hidden="1" customHeight="1" x14ac:dyDescent="0.55000000000000004">
      <c r="A38" s="25"/>
      <c r="B38" s="73"/>
      <c r="C38" s="27"/>
      <c r="D38" s="27"/>
      <c r="E38" s="27"/>
      <c r="F38" s="57"/>
      <c r="G38" s="25"/>
      <c r="H38" s="25"/>
      <c r="I38" s="25"/>
      <c r="J38" s="25"/>
      <c r="K38" s="25"/>
      <c r="L38" s="25"/>
      <c r="M38" s="25"/>
      <c r="N38" s="25"/>
      <c r="O38" s="25"/>
      <c r="P38" s="25"/>
      <c r="Q38" s="25"/>
      <c r="R38" s="25"/>
      <c r="S38" s="25"/>
      <c r="T38" s="25"/>
      <c r="U38" s="25"/>
      <c r="V38" s="25"/>
      <c r="W38" s="25"/>
      <c r="X38" s="25"/>
      <c r="Y38" s="25"/>
    </row>
    <row r="39" spans="1:25" ht="14" hidden="1" customHeight="1" x14ac:dyDescent="0.55000000000000004">
      <c r="A39" s="25"/>
      <c r="B39" s="73"/>
      <c r="C39" s="27"/>
      <c r="D39" s="27"/>
      <c r="E39" s="27"/>
      <c r="F39" s="57"/>
      <c r="G39" s="25"/>
      <c r="H39" s="25"/>
      <c r="I39" s="25"/>
      <c r="J39" s="25"/>
      <c r="K39" s="25"/>
      <c r="L39" s="25"/>
      <c r="M39" s="25"/>
      <c r="N39" s="25"/>
      <c r="O39" s="25"/>
      <c r="P39" s="25"/>
      <c r="Q39" s="25"/>
      <c r="R39" s="25"/>
      <c r="S39" s="25"/>
      <c r="T39" s="25"/>
      <c r="U39" s="25"/>
      <c r="V39" s="25"/>
      <c r="W39" s="25"/>
      <c r="X39" s="25"/>
      <c r="Y39" s="25"/>
    </row>
    <row r="40" spans="1:25" ht="14" hidden="1" customHeight="1" x14ac:dyDescent="0.55000000000000004">
      <c r="A40" s="25"/>
      <c r="B40" s="73"/>
      <c r="C40" s="27"/>
      <c r="D40" s="27"/>
      <c r="E40" s="27"/>
      <c r="F40" s="57"/>
      <c r="G40" s="25"/>
      <c r="H40" s="25"/>
      <c r="I40" s="25"/>
      <c r="J40" s="25"/>
      <c r="K40" s="25"/>
      <c r="L40" s="25"/>
      <c r="M40" s="25"/>
      <c r="N40" s="25"/>
      <c r="O40" s="25"/>
      <c r="P40" s="25"/>
      <c r="Q40" s="25"/>
      <c r="R40" s="25"/>
      <c r="S40" s="25"/>
      <c r="T40" s="25"/>
      <c r="U40" s="25"/>
      <c r="V40" s="25"/>
      <c r="W40" s="25"/>
      <c r="X40" s="25"/>
      <c r="Y40" s="25"/>
    </row>
    <row r="41" spans="1:25" ht="14" hidden="1" customHeight="1" x14ac:dyDescent="0.55000000000000004">
      <c r="A41" s="25"/>
      <c r="B41" s="73"/>
      <c r="C41" s="27"/>
      <c r="D41" s="27"/>
      <c r="E41" s="27"/>
      <c r="F41" s="57"/>
      <c r="G41" s="25"/>
      <c r="H41" s="25"/>
      <c r="I41" s="25"/>
      <c r="J41" s="25"/>
      <c r="K41" s="25"/>
      <c r="L41" s="25"/>
      <c r="M41" s="25"/>
      <c r="N41" s="25"/>
      <c r="O41" s="25"/>
      <c r="P41" s="25"/>
      <c r="Q41" s="25"/>
      <c r="R41" s="25"/>
      <c r="S41" s="25"/>
      <c r="T41" s="25"/>
      <c r="U41" s="25"/>
      <c r="V41" s="25"/>
      <c r="W41" s="25"/>
      <c r="X41" s="25"/>
      <c r="Y41" s="25"/>
    </row>
    <row r="42" spans="1:25" ht="14" hidden="1" customHeight="1" x14ac:dyDescent="0.55000000000000004">
      <c r="A42" s="25"/>
      <c r="B42" s="73"/>
      <c r="C42" s="27"/>
      <c r="D42" s="27"/>
      <c r="E42" s="27"/>
      <c r="F42" s="57"/>
      <c r="G42" s="25"/>
      <c r="H42" s="25"/>
      <c r="I42" s="25"/>
      <c r="J42" s="25"/>
      <c r="K42" s="25"/>
      <c r="L42" s="25"/>
      <c r="M42" s="25"/>
      <c r="N42" s="25"/>
      <c r="O42" s="25"/>
      <c r="P42" s="25"/>
      <c r="Q42" s="25"/>
      <c r="R42" s="25"/>
      <c r="S42" s="25"/>
      <c r="T42" s="25"/>
      <c r="U42" s="25"/>
      <c r="V42" s="25"/>
      <c r="W42" s="25"/>
      <c r="X42" s="25"/>
      <c r="Y42" s="25"/>
    </row>
    <row r="43" spans="1:25" ht="14" hidden="1" customHeight="1" x14ac:dyDescent="0.55000000000000004">
      <c r="A43" s="25"/>
      <c r="B43" s="73"/>
      <c r="C43" s="27"/>
      <c r="D43" s="27"/>
      <c r="E43" s="27"/>
      <c r="F43" s="57"/>
      <c r="G43" s="25"/>
      <c r="H43" s="25"/>
      <c r="I43" s="25"/>
      <c r="J43" s="25"/>
      <c r="K43" s="25"/>
      <c r="L43" s="25"/>
      <c r="M43" s="25"/>
      <c r="N43" s="25"/>
      <c r="O43" s="25"/>
      <c r="P43" s="25"/>
      <c r="Q43" s="25"/>
      <c r="R43" s="25"/>
      <c r="S43" s="25"/>
      <c r="T43" s="25"/>
      <c r="U43" s="25"/>
      <c r="V43" s="25"/>
      <c r="W43" s="25"/>
      <c r="X43" s="25"/>
      <c r="Y43" s="25"/>
    </row>
    <row r="44" spans="1:25" ht="14" hidden="1" customHeight="1" x14ac:dyDescent="0.55000000000000004">
      <c r="A44" s="25"/>
      <c r="B44" s="73"/>
      <c r="C44" s="27"/>
      <c r="D44" s="27"/>
      <c r="E44" s="27"/>
      <c r="F44" s="57"/>
      <c r="G44" s="25"/>
      <c r="H44" s="25"/>
      <c r="I44" s="25"/>
      <c r="J44" s="25"/>
      <c r="K44" s="25"/>
      <c r="L44" s="25"/>
      <c r="M44" s="25"/>
      <c r="N44" s="25"/>
      <c r="O44" s="25"/>
      <c r="P44" s="25"/>
      <c r="Q44" s="25"/>
      <c r="R44" s="25"/>
      <c r="S44" s="25"/>
      <c r="T44" s="25"/>
      <c r="U44" s="25"/>
      <c r="V44" s="25"/>
      <c r="W44" s="25"/>
      <c r="X44" s="25"/>
      <c r="Y44" s="25"/>
    </row>
    <row r="45" spans="1:25" ht="14" customHeight="1" x14ac:dyDescent="0.55000000000000004">
      <c r="A45" s="25"/>
      <c r="B45" s="74"/>
      <c r="C45" s="60"/>
      <c r="D45" s="60"/>
      <c r="E45" s="60"/>
      <c r="F45" s="61"/>
      <c r="G45" s="25"/>
      <c r="H45" s="25"/>
      <c r="I45" s="25"/>
      <c r="J45" s="25"/>
      <c r="K45" s="25"/>
      <c r="L45" s="25"/>
      <c r="M45" s="25"/>
      <c r="N45" s="25"/>
      <c r="O45" s="25"/>
      <c r="P45" s="25"/>
      <c r="Q45" s="25"/>
      <c r="R45" s="25"/>
      <c r="S45" s="25"/>
      <c r="T45" s="25"/>
      <c r="U45" s="25"/>
      <c r="V45" s="25"/>
      <c r="W45" s="25"/>
      <c r="X45" s="25"/>
      <c r="Y45" s="25"/>
    </row>
    <row r="46" spans="1:25" ht="14.25" customHeight="1" x14ac:dyDescent="0.55000000000000004">
      <c r="A46" s="25"/>
      <c r="B46" s="25"/>
      <c r="C46" s="25"/>
      <c r="D46" s="25"/>
      <c r="E46" s="25"/>
      <c r="F46" s="25"/>
      <c r="G46" s="25"/>
      <c r="H46" s="25"/>
      <c r="I46" s="25"/>
      <c r="J46" s="25"/>
      <c r="K46" s="25"/>
      <c r="L46" s="25"/>
      <c r="M46" s="25"/>
      <c r="N46" s="25"/>
      <c r="O46" s="25"/>
      <c r="P46" s="25"/>
      <c r="Q46" s="25"/>
      <c r="R46" s="25"/>
      <c r="S46" s="25"/>
      <c r="T46" s="25"/>
      <c r="U46" s="25"/>
      <c r="V46" s="25"/>
      <c r="W46" s="25"/>
      <c r="X46" s="25"/>
      <c r="Y46" s="25"/>
    </row>
    <row r="47" spans="1:25" ht="21.5" x14ac:dyDescent="0.55000000000000004">
      <c r="A47" s="25"/>
      <c r="B47" s="75" t="s">
        <v>146</v>
      </c>
      <c r="C47" s="64"/>
      <c r="D47" s="64"/>
      <c r="E47" s="64"/>
      <c r="F47" s="65"/>
      <c r="G47" s="25"/>
      <c r="H47" s="25"/>
      <c r="I47" s="25"/>
      <c r="J47" s="25"/>
      <c r="K47" s="25"/>
      <c r="L47" s="25"/>
      <c r="M47" s="25"/>
      <c r="N47" s="25"/>
      <c r="O47" s="25"/>
      <c r="P47" s="25"/>
      <c r="Q47" s="25"/>
      <c r="R47" s="25"/>
      <c r="S47" s="25"/>
      <c r="T47" s="25"/>
      <c r="U47" s="25"/>
      <c r="V47" s="25"/>
      <c r="W47" s="25"/>
      <c r="X47" s="25"/>
      <c r="Y47" s="25"/>
    </row>
    <row r="48" spans="1:25" ht="22" customHeight="1" x14ac:dyDescent="0.55000000000000004">
      <c r="A48" s="25"/>
      <c r="B48" s="76" t="s">
        <v>147</v>
      </c>
      <c r="C48" s="77" t="s">
        <v>148</v>
      </c>
      <c r="D48" s="77" t="s">
        <v>149</v>
      </c>
      <c r="E48" s="77" t="s">
        <v>150</v>
      </c>
      <c r="F48" s="78"/>
      <c r="G48" s="25"/>
      <c r="H48" s="25"/>
      <c r="I48" s="25"/>
      <c r="J48" s="25"/>
      <c r="K48" s="25"/>
      <c r="L48" s="25"/>
      <c r="M48" s="25"/>
      <c r="N48" s="25"/>
      <c r="O48" s="25"/>
      <c r="P48" s="25"/>
      <c r="Q48" s="25"/>
      <c r="R48" s="25"/>
      <c r="S48" s="25"/>
      <c r="T48" s="25"/>
      <c r="U48" s="25"/>
      <c r="V48" s="25"/>
      <c r="W48" s="25"/>
      <c r="X48" s="25"/>
      <c r="Y48" s="25"/>
    </row>
    <row r="49" spans="1:25" ht="18" x14ac:dyDescent="0.55000000000000004">
      <c r="A49" s="25"/>
      <c r="B49" s="79" t="s">
        <v>151</v>
      </c>
      <c r="C49" s="25" t="s">
        <v>152</v>
      </c>
      <c r="D49" s="25" t="s">
        <v>153</v>
      </c>
      <c r="E49" s="25" t="s">
        <v>154</v>
      </c>
      <c r="F49" s="78"/>
      <c r="G49" s="25"/>
      <c r="H49" s="25"/>
      <c r="I49" s="25"/>
      <c r="J49" s="25"/>
      <c r="K49" s="25"/>
      <c r="L49" s="25"/>
      <c r="M49" s="25"/>
      <c r="N49" s="25"/>
      <c r="O49" s="25"/>
      <c r="P49" s="25"/>
      <c r="Q49" s="25"/>
      <c r="R49" s="25"/>
      <c r="S49" s="25"/>
      <c r="T49" s="25"/>
      <c r="U49" s="25"/>
      <c r="V49" s="25"/>
      <c r="W49" s="25"/>
      <c r="X49" s="25"/>
      <c r="Y49" s="25"/>
    </row>
    <row r="50" spans="1:25" ht="18" x14ac:dyDescent="0.55000000000000004">
      <c r="A50" s="25"/>
      <c r="B50" s="80" t="s">
        <v>155</v>
      </c>
      <c r="C50" s="25" t="s">
        <v>156</v>
      </c>
      <c r="D50" s="25" t="s">
        <v>157</v>
      </c>
      <c r="E50" s="25" t="s">
        <v>158</v>
      </c>
      <c r="F50" s="78"/>
      <c r="G50" s="25"/>
      <c r="H50" s="25"/>
      <c r="I50" s="25"/>
      <c r="J50" s="25"/>
      <c r="K50" s="25"/>
      <c r="L50" s="25"/>
      <c r="M50" s="25"/>
      <c r="N50" s="25"/>
      <c r="O50" s="25"/>
      <c r="P50" s="25"/>
      <c r="Q50" s="25"/>
      <c r="R50" s="25"/>
      <c r="S50" s="25"/>
      <c r="T50" s="25"/>
      <c r="U50" s="25"/>
      <c r="V50" s="25"/>
      <c r="W50" s="25"/>
      <c r="X50" s="25"/>
      <c r="Y50" s="25"/>
    </row>
    <row r="51" spans="1:25" ht="18" x14ac:dyDescent="0.55000000000000004">
      <c r="A51" s="25"/>
      <c r="B51" s="80" t="s">
        <v>159</v>
      </c>
      <c r="C51" s="25" t="s">
        <v>156</v>
      </c>
      <c r="D51" s="25" t="s">
        <v>160</v>
      </c>
      <c r="E51" s="25" t="s">
        <v>158</v>
      </c>
      <c r="F51" s="78"/>
      <c r="G51" s="25"/>
      <c r="H51" s="25"/>
      <c r="I51" s="25"/>
      <c r="J51" s="25"/>
      <c r="K51" s="25"/>
      <c r="L51" s="25"/>
      <c r="M51" s="25"/>
      <c r="N51" s="25"/>
      <c r="O51" s="25"/>
      <c r="P51" s="25"/>
      <c r="Q51" s="25"/>
      <c r="R51" s="25"/>
      <c r="S51" s="25"/>
      <c r="T51" s="25"/>
      <c r="U51" s="25"/>
      <c r="V51" s="25"/>
      <c r="W51" s="25"/>
      <c r="X51" s="25"/>
      <c r="Y51" s="25"/>
    </row>
    <row r="52" spans="1:25" ht="18" x14ac:dyDescent="0.55000000000000004">
      <c r="A52" s="25"/>
      <c r="B52" s="80" t="s">
        <v>155</v>
      </c>
      <c r="C52" s="25" t="s">
        <v>161</v>
      </c>
      <c r="D52" s="25" t="s">
        <v>162</v>
      </c>
      <c r="E52" s="25" t="s">
        <v>163</v>
      </c>
      <c r="F52" s="78"/>
      <c r="G52" s="25"/>
      <c r="H52" s="25"/>
      <c r="I52" s="25"/>
      <c r="J52" s="25"/>
      <c r="K52" s="25"/>
      <c r="L52" s="25"/>
      <c r="M52" s="25"/>
      <c r="N52" s="25"/>
      <c r="O52" s="25"/>
      <c r="P52" s="25"/>
      <c r="Q52" s="25"/>
      <c r="R52" s="25"/>
      <c r="S52" s="25"/>
      <c r="T52" s="25"/>
      <c r="U52" s="25"/>
      <c r="V52" s="25"/>
      <c r="W52" s="25"/>
      <c r="X52" s="25"/>
      <c r="Y52" s="25"/>
    </row>
    <row r="53" spans="1:25" ht="18" x14ac:dyDescent="0.55000000000000004">
      <c r="A53" s="25"/>
      <c r="B53" s="80" t="s">
        <v>159</v>
      </c>
      <c r="C53" s="25" t="s">
        <v>161</v>
      </c>
      <c r="D53" s="25" t="s">
        <v>162</v>
      </c>
      <c r="E53" s="25" t="s">
        <v>163</v>
      </c>
      <c r="F53" s="78"/>
      <c r="G53" s="25"/>
      <c r="H53" s="25"/>
      <c r="I53" s="25"/>
      <c r="J53" s="25"/>
      <c r="K53" s="25"/>
      <c r="L53" s="25"/>
      <c r="M53" s="25"/>
      <c r="N53" s="25"/>
      <c r="O53" s="25"/>
      <c r="P53" s="25"/>
      <c r="Q53" s="25"/>
      <c r="R53" s="25"/>
      <c r="S53" s="25"/>
      <c r="T53" s="25"/>
      <c r="U53" s="25"/>
      <c r="V53" s="25"/>
      <c r="W53" s="25"/>
      <c r="X53" s="25"/>
      <c r="Y53" s="25"/>
    </row>
    <row r="54" spans="1:25" ht="18" x14ac:dyDescent="0.55000000000000004">
      <c r="A54" s="25"/>
      <c r="B54" s="80" t="s">
        <v>164</v>
      </c>
      <c r="C54" s="25" t="s">
        <v>161</v>
      </c>
      <c r="D54" s="25" t="s">
        <v>162</v>
      </c>
      <c r="E54" s="25" t="s">
        <v>163</v>
      </c>
      <c r="F54" s="78"/>
      <c r="G54" s="25"/>
      <c r="H54" s="25"/>
      <c r="I54" s="25"/>
      <c r="J54" s="25"/>
      <c r="K54" s="25"/>
      <c r="L54" s="25"/>
      <c r="M54" s="25"/>
      <c r="N54" s="25"/>
      <c r="O54" s="25"/>
      <c r="P54" s="25"/>
      <c r="Q54" s="25"/>
      <c r="R54" s="25"/>
      <c r="S54" s="25"/>
      <c r="T54" s="25"/>
      <c r="U54" s="25"/>
      <c r="V54" s="25"/>
      <c r="W54" s="25"/>
      <c r="X54" s="25"/>
      <c r="Y54" s="25"/>
    </row>
    <row r="55" spans="1:25" ht="18" x14ac:dyDescent="0.55000000000000004">
      <c r="A55" s="25"/>
      <c r="B55" s="80" t="s">
        <v>151</v>
      </c>
      <c r="C55" s="25" t="s">
        <v>161</v>
      </c>
      <c r="D55" s="25" t="s">
        <v>162</v>
      </c>
      <c r="E55" s="25" t="s">
        <v>163</v>
      </c>
      <c r="F55" s="78"/>
      <c r="G55" s="25"/>
      <c r="H55" s="25"/>
      <c r="I55" s="25"/>
      <c r="J55" s="25"/>
      <c r="K55" s="25"/>
      <c r="L55" s="25"/>
      <c r="M55" s="25"/>
      <c r="N55" s="25"/>
      <c r="O55" s="25"/>
      <c r="P55" s="25"/>
      <c r="Q55" s="25"/>
      <c r="R55" s="25"/>
      <c r="S55" s="25"/>
      <c r="T55" s="25"/>
      <c r="U55" s="25"/>
      <c r="V55" s="25"/>
      <c r="W55" s="25"/>
      <c r="X55" s="25"/>
      <c r="Y55" s="25"/>
    </row>
    <row r="56" spans="1:25" ht="18" x14ac:dyDescent="0.55000000000000004">
      <c r="A56" s="25"/>
      <c r="B56" s="80" t="s">
        <v>155</v>
      </c>
      <c r="C56" s="25" t="s">
        <v>165</v>
      </c>
      <c r="D56" s="25" t="s">
        <v>166</v>
      </c>
      <c r="E56" s="25" t="s">
        <v>167</v>
      </c>
      <c r="F56" s="78"/>
      <c r="G56" s="25"/>
      <c r="H56" s="25"/>
      <c r="I56" s="25"/>
      <c r="J56" s="25"/>
      <c r="K56" s="25"/>
      <c r="L56" s="25"/>
      <c r="M56" s="25"/>
      <c r="N56" s="25"/>
      <c r="O56" s="25"/>
      <c r="P56" s="25"/>
      <c r="Q56" s="25"/>
      <c r="R56" s="25"/>
      <c r="S56" s="25"/>
      <c r="T56" s="25"/>
      <c r="U56" s="25"/>
      <c r="V56" s="25"/>
      <c r="W56" s="25"/>
      <c r="X56" s="25"/>
      <c r="Y56" s="25"/>
    </row>
    <row r="57" spans="1:25" ht="18" x14ac:dyDescent="0.55000000000000004">
      <c r="A57" s="25"/>
      <c r="B57" s="80" t="s">
        <v>159</v>
      </c>
      <c r="C57" s="25" t="s">
        <v>165</v>
      </c>
      <c r="D57" s="25" t="s">
        <v>168</v>
      </c>
      <c r="E57" s="25" t="s">
        <v>169</v>
      </c>
      <c r="F57" s="78"/>
      <c r="G57" s="25"/>
      <c r="H57" s="25"/>
      <c r="I57" s="25"/>
      <c r="J57" s="25"/>
      <c r="K57" s="25"/>
      <c r="L57" s="25"/>
      <c r="M57" s="25"/>
      <c r="N57" s="25"/>
      <c r="O57" s="25"/>
      <c r="P57" s="25"/>
      <c r="Q57" s="25"/>
      <c r="R57" s="25"/>
      <c r="S57" s="25"/>
      <c r="T57" s="25"/>
      <c r="U57" s="25"/>
      <c r="V57" s="25"/>
      <c r="W57" s="25"/>
      <c r="X57" s="25"/>
      <c r="Y57" s="25"/>
    </row>
    <row r="58" spans="1:25" ht="18" x14ac:dyDescent="0.55000000000000004">
      <c r="A58" s="25"/>
      <c r="B58" s="80" t="s">
        <v>155</v>
      </c>
      <c r="C58" s="25" t="s">
        <v>170</v>
      </c>
      <c r="D58" s="25" t="s">
        <v>162</v>
      </c>
      <c r="E58" s="25" t="s">
        <v>163</v>
      </c>
      <c r="F58" s="78"/>
      <c r="G58" s="25"/>
      <c r="H58" s="25"/>
      <c r="I58" s="25"/>
      <c r="J58" s="25"/>
      <c r="K58" s="25"/>
      <c r="L58" s="25"/>
      <c r="M58" s="25"/>
      <c r="N58" s="25"/>
      <c r="O58" s="25"/>
      <c r="P58" s="25"/>
      <c r="Q58" s="25"/>
      <c r="R58" s="25"/>
      <c r="S58" s="25"/>
      <c r="T58" s="25"/>
      <c r="U58" s="25"/>
      <c r="V58" s="25"/>
      <c r="W58" s="25"/>
      <c r="X58" s="25"/>
      <c r="Y58" s="25"/>
    </row>
    <row r="59" spans="1:25" ht="18" x14ac:dyDescent="0.55000000000000004">
      <c r="A59" s="25"/>
      <c r="B59" s="80" t="s">
        <v>159</v>
      </c>
      <c r="C59" s="25" t="s">
        <v>170</v>
      </c>
      <c r="D59" s="25" t="s">
        <v>162</v>
      </c>
      <c r="E59" s="25" t="s">
        <v>163</v>
      </c>
      <c r="F59" s="78"/>
      <c r="G59" s="25"/>
      <c r="H59" s="25"/>
      <c r="I59" s="25"/>
      <c r="J59" s="25"/>
      <c r="K59" s="25"/>
      <c r="L59" s="25"/>
      <c r="M59" s="25"/>
      <c r="N59" s="25"/>
      <c r="O59" s="25"/>
      <c r="P59" s="25"/>
      <c r="Q59" s="25"/>
      <c r="R59" s="25"/>
      <c r="S59" s="25"/>
      <c r="T59" s="25"/>
      <c r="U59" s="25"/>
      <c r="V59" s="25"/>
      <c r="W59" s="25"/>
      <c r="X59" s="25"/>
      <c r="Y59" s="25"/>
    </row>
    <row r="60" spans="1:25" ht="18" x14ac:dyDescent="0.55000000000000004">
      <c r="A60" s="25"/>
      <c r="B60" s="80" t="s">
        <v>164</v>
      </c>
      <c r="C60" s="25" t="s">
        <v>170</v>
      </c>
      <c r="D60" s="25" t="s">
        <v>162</v>
      </c>
      <c r="E60" s="25" t="s">
        <v>163</v>
      </c>
      <c r="F60" s="78"/>
      <c r="G60" s="25"/>
      <c r="H60" s="25"/>
      <c r="I60" s="25"/>
      <c r="J60" s="25"/>
      <c r="K60" s="25"/>
      <c r="L60" s="25"/>
      <c r="M60" s="25"/>
      <c r="N60" s="25"/>
      <c r="O60" s="25"/>
      <c r="P60" s="25"/>
      <c r="Q60" s="25"/>
      <c r="R60" s="25"/>
      <c r="S60" s="25"/>
      <c r="T60" s="25"/>
      <c r="U60" s="25"/>
      <c r="V60" s="25"/>
      <c r="W60" s="25"/>
      <c r="X60" s="25"/>
      <c r="Y60" s="25"/>
    </row>
    <row r="61" spans="1:25" ht="18" x14ac:dyDescent="0.55000000000000004">
      <c r="A61" s="25"/>
      <c r="B61" s="80" t="s">
        <v>151</v>
      </c>
      <c r="C61" s="25" t="s">
        <v>170</v>
      </c>
      <c r="D61" s="25" t="s">
        <v>162</v>
      </c>
      <c r="E61" s="25" t="s">
        <v>163</v>
      </c>
      <c r="F61" s="78"/>
      <c r="G61" s="25"/>
      <c r="H61" s="51"/>
      <c r="I61" s="25"/>
      <c r="J61" s="25"/>
      <c r="K61" s="25"/>
      <c r="L61" s="25"/>
      <c r="M61" s="25"/>
      <c r="N61" s="25"/>
      <c r="O61" s="25"/>
      <c r="P61" s="25"/>
      <c r="Q61" s="25"/>
      <c r="R61" s="25"/>
      <c r="S61" s="25"/>
      <c r="T61" s="25"/>
      <c r="U61" s="25"/>
      <c r="V61" s="25"/>
      <c r="W61" s="25"/>
      <c r="X61" s="25"/>
      <c r="Y61" s="25"/>
    </row>
    <row r="62" spans="1:25" ht="18" x14ac:dyDescent="0.55000000000000004">
      <c r="A62" s="25"/>
      <c r="B62" s="80" t="s">
        <v>171</v>
      </c>
      <c r="C62" s="25" t="s">
        <v>172</v>
      </c>
      <c r="D62" s="25" t="s">
        <v>162</v>
      </c>
      <c r="E62" s="25" t="s">
        <v>163</v>
      </c>
      <c r="F62" s="78"/>
      <c r="G62" s="25"/>
      <c r="H62" s="25"/>
      <c r="I62" s="25"/>
      <c r="J62" s="25"/>
      <c r="K62" s="25"/>
      <c r="L62" s="25"/>
      <c r="M62" s="25"/>
      <c r="N62" s="25"/>
      <c r="O62" s="25"/>
      <c r="P62" s="25"/>
      <c r="Q62" s="25"/>
      <c r="R62" s="25"/>
      <c r="S62" s="25"/>
      <c r="T62" s="25"/>
      <c r="U62" s="25"/>
      <c r="V62" s="25"/>
      <c r="W62" s="25"/>
      <c r="X62" s="25"/>
      <c r="Y62" s="25"/>
    </row>
    <row r="63" spans="1:25" ht="18" x14ac:dyDescent="0.55000000000000004">
      <c r="A63" s="25"/>
      <c r="B63" s="80" t="s">
        <v>173</v>
      </c>
      <c r="C63" s="25" t="s">
        <v>172</v>
      </c>
      <c r="D63" s="25" t="s">
        <v>162</v>
      </c>
      <c r="E63" s="25" t="s">
        <v>163</v>
      </c>
      <c r="F63" s="78"/>
      <c r="G63" s="25"/>
      <c r="H63" s="25"/>
      <c r="I63" s="25"/>
      <c r="J63" s="25"/>
      <c r="K63" s="25"/>
      <c r="L63" s="25"/>
      <c r="M63" s="25"/>
      <c r="N63" s="25"/>
      <c r="O63" s="25"/>
      <c r="P63" s="25"/>
      <c r="Q63" s="25"/>
      <c r="R63" s="25"/>
      <c r="S63" s="25"/>
      <c r="T63" s="25"/>
      <c r="U63" s="25"/>
      <c r="V63" s="25"/>
      <c r="W63" s="25"/>
      <c r="X63" s="25"/>
      <c r="Y63" s="25"/>
    </row>
    <row r="64" spans="1:25" ht="18" x14ac:dyDescent="0.55000000000000004">
      <c r="A64" s="25"/>
      <c r="B64" s="80" t="s">
        <v>174</v>
      </c>
      <c r="C64" s="25" t="s">
        <v>172</v>
      </c>
      <c r="D64" s="25" t="s">
        <v>162</v>
      </c>
      <c r="E64" s="25" t="s">
        <v>163</v>
      </c>
      <c r="F64" s="78"/>
      <c r="G64" s="25"/>
      <c r="H64" s="25"/>
      <c r="I64" s="25"/>
      <c r="J64" s="25"/>
      <c r="K64" s="25"/>
      <c r="L64" s="25"/>
      <c r="M64" s="25"/>
      <c r="N64" s="25"/>
      <c r="O64" s="25"/>
      <c r="P64" s="25"/>
      <c r="Q64" s="25"/>
      <c r="R64" s="25"/>
      <c r="S64" s="25"/>
      <c r="T64" s="25"/>
      <c r="U64" s="25"/>
      <c r="V64" s="25"/>
      <c r="W64" s="25"/>
      <c r="X64" s="25"/>
      <c r="Y64" s="25"/>
    </row>
    <row r="65" spans="1:25" ht="18" x14ac:dyDescent="0.55000000000000004">
      <c r="A65" s="25"/>
      <c r="B65" s="80" t="s">
        <v>175</v>
      </c>
      <c r="C65" s="25" t="s">
        <v>172</v>
      </c>
      <c r="D65" s="25" t="s">
        <v>162</v>
      </c>
      <c r="E65" s="25" t="s">
        <v>163</v>
      </c>
      <c r="F65" s="78"/>
      <c r="G65" s="25"/>
      <c r="H65" s="25"/>
      <c r="I65" s="25"/>
      <c r="J65" s="25"/>
      <c r="K65" s="25"/>
      <c r="L65" s="25"/>
      <c r="M65" s="25"/>
      <c r="N65" s="25"/>
      <c r="O65" s="25"/>
      <c r="P65" s="25"/>
      <c r="Q65" s="25"/>
      <c r="R65" s="25"/>
      <c r="S65" s="25"/>
      <c r="T65" s="25"/>
      <c r="U65" s="25"/>
      <c r="V65" s="25"/>
      <c r="W65" s="25"/>
      <c r="X65" s="25"/>
      <c r="Y65" s="25"/>
    </row>
    <row r="66" spans="1:25" ht="18" x14ac:dyDescent="0.55000000000000004">
      <c r="A66" s="25"/>
      <c r="B66" s="80" t="s">
        <v>176</v>
      </c>
      <c r="C66" s="25" t="s">
        <v>172</v>
      </c>
      <c r="D66" s="25" t="s">
        <v>162</v>
      </c>
      <c r="E66" s="25" t="s">
        <v>163</v>
      </c>
      <c r="F66" s="78"/>
      <c r="G66" s="25"/>
      <c r="H66" s="25"/>
      <c r="I66" s="25"/>
      <c r="J66" s="25"/>
      <c r="K66" s="25"/>
      <c r="L66" s="25"/>
      <c r="M66" s="25"/>
      <c r="N66" s="25"/>
      <c r="O66" s="25"/>
      <c r="P66" s="25"/>
      <c r="Q66" s="25"/>
      <c r="R66" s="25"/>
      <c r="S66" s="25"/>
      <c r="T66" s="25"/>
      <c r="U66" s="25"/>
      <c r="V66" s="25"/>
      <c r="W66" s="25"/>
      <c r="X66" s="25"/>
      <c r="Y66" s="25"/>
    </row>
    <row r="67" spans="1:25" ht="18" x14ac:dyDescent="0.55000000000000004">
      <c r="A67" s="25"/>
      <c r="B67" s="80" t="s">
        <v>177</v>
      </c>
      <c r="C67" s="25" t="s">
        <v>172</v>
      </c>
      <c r="D67" s="25" t="s">
        <v>162</v>
      </c>
      <c r="E67" s="25" t="s">
        <v>163</v>
      </c>
      <c r="F67" s="78"/>
      <c r="G67" s="25"/>
      <c r="H67" s="25"/>
      <c r="I67" s="25"/>
      <c r="J67" s="25"/>
      <c r="K67" s="25"/>
      <c r="L67" s="25"/>
      <c r="M67" s="25"/>
      <c r="N67" s="25"/>
      <c r="O67" s="25"/>
      <c r="P67" s="25"/>
      <c r="Q67" s="25"/>
      <c r="R67" s="25"/>
      <c r="S67" s="25"/>
      <c r="T67" s="25"/>
      <c r="U67" s="25"/>
      <c r="V67" s="25"/>
      <c r="W67" s="25"/>
      <c r="X67" s="25"/>
      <c r="Y67" s="25"/>
    </row>
    <row r="68" spans="1:25" ht="18" x14ac:dyDescent="0.55000000000000004">
      <c r="A68" s="25"/>
      <c r="B68" s="80" t="s">
        <v>177</v>
      </c>
      <c r="C68" s="25" t="s">
        <v>178</v>
      </c>
      <c r="D68" s="25" t="s">
        <v>179</v>
      </c>
      <c r="E68" s="25" t="s">
        <v>180</v>
      </c>
      <c r="F68" s="78"/>
      <c r="G68" s="25"/>
      <c r="H68" s="25"/>
      <c r="I68" s="25"/>
      <c r="J68" s="25"/>
      <c r="K68" s="25"/>
      <c r="L68" s="25"/>
      <c r="M68" s="25"/>
      <c r="N68" s="25"/>
      <c r="O68" s="25"/>
      <c r="P68" s="25"/>
      <c r="Q68" s="25"/>
      <c r="R68" s="25"/>
      <c r="S68" s="25"/>
      <c r="T68" s="25"/>
      <c r="U68" s="25"/>
      <c r="V68" s="25"/>
      <c r="W68" s="25"/>
      <c r="X68" s="25"/>
      <c r="Y68" s="25"/>
    </row>
    <row r="69" spans="1:25" ht="18" x14ac:dyDescent="0.55000000000000004">
      <c r="B69" s="80" t="s">
        <v>155</v>
      </c>
      <c r="C69" s="25" t="s">
        <v>181</v>
      </c>
      <c r="D69" s="25" t="s">
        <v>182</v>
      </c>
      <c r="E69" s="25" t="s">
        <v>183</v>
      </c>
      <c r="F69" s="78"/>
      <c r="G69" s="25"/>
      <c r="H69" s="25"/>
      <c r="I69" s="25"/>
      <c r="J69" s="25"/>
      <c r="K69" s="25"/>
      <c r="L69" s="25"/>
      <c r="M69" s="25"/>
      <c r="N69" s="25"/>
      <c r="O69" s="25"/>
      <c r="P69" s="25"/>
      <c r="Q69" s="25"/>
      <c r="R69" s="25"/>
      <c r="S69" s="25"/>
      <c r="T69" s="25"/>
      <c r="U69" s="25"/>
      <c r="V69" s="25"/>
      <c r="W69" s="25"/>
      <c r="X69" s="25"/>
      <c r="Y69" s="25"/>
    </row>
    <row r="70" spans="1:25" ht="18" x14ac:dyDescent="0.55000000000000004">
      <c r="A70" s="25"/>
      <c r="B70" s="81" t="s">
        <v>159</v>
      </c>
      <c r="C70" s="82" t="s">
        <v>184</v>
      </c>
      <c r="D70" s="82" t="s">
        <v>185</v>
      </c>
      <c r="E70" s="82" t="s">
        <v>186</v>
      </c>
      <c r="F70" s="83"/>
      <c r="G70" s="25"/>
      <c r="H70" s="25"/>
      <c r="I70" s="25"/>
      <c r="J70" s="25"/>
      <c r="K70" s="25"/>
      <c r="L70" s="25"/>
      <c r="M70" s="25"/>
      <c r="N70" s="25"/>
      <c r="O70" s="25"/>
      <c r="P70" s="25"/>
      <c r="Q70" s="25"/>
      <c r="R70" s="25"/>
      <c r="S70" s="25"/>
      <c r="T70" s="25"/>
      <c r="U70" s="25"/>
      <c r="V70" s="25"/>
      <c r="W70" s="25"/>
      <c r="X70" s="25"/>
      <c r="Y70" s="25"/>
    </row>
    <row r="71" spans="1:25" ht="14.25" customHeight="1" x14ac:dyDescent="0.55000000000000004">
      <c r="A71" s="25"/>
      <c r="B71" s="25"/>
      <c r="C71" s="25"/>
      <c r="D71" s="25"/>
      <c r="E71" s="25"/>
      <c r="F71" s="25"/>
      <c r="G71" s="25"/>
      <c r="H71" s="25"/>
      <c r="I71" s="25"/>
      <c r="J71" s="25"/>
      <c r="K71" s="25"/>
      <c r="L71" s="25"/>
      <c r="M71" s="25"/>
      <c r="N71" s="25"/>
      <c r="O71" s="25"/>
      <c r="P71" s="25"/>
      <c r="Q71" s="25"/>
      <c r="R71" s="25"/>
      <c r="S71" s="25"/>
      <c r="T71" s="25"/>
      <c r="U71" s="25"/>
      <c r="V71" s="25"/>
      <c r="W71" s="25"/>
      <c r="X71" s="25"/>
      <c r="Y71" s="25"/>
    </row>
    <row r="72" spans="1:25" ht="21.5" x14ac:dyDescent="0.55000000000000004">
      <c r="A72" s="25"/>
      <c r="B72" s="84" t="s">
        <v>187</v>
      </c>
      <c r="C72" s="71"/>
      <c r="D72" s="71"/>
      <c r="E72" s="71"/>
      <c r="F72" s="85"/>
      <c r="G72" s="25"/>
      <c r="H72" s="25"/>
      <c r="I72" s="25"/>
      <c r="J72" s="25"/>
      <c r="K72" s="25"/>
      <c r="L72" s="25"/>
      <c r="M72" s="25"/>
      <c r="N72" s="25"/>
      <c r="O72" s="25"/>
      <c r="P72" s="25"/>
      <c r="Q72" s="25"/>
      <c r="R72" s="25"/>
      <c r="S72" s="25"/>
      <c r="T72" s="25"/>
      <c r="U72" s="25"/>
      <c r="V72" s="25"/>
      <c r="W72" s="25"/>
      <c r="X72" s="25"/>
      <c r="Y72" s="25"/>
    </row>
    <row r="73" spans="1:25" ht="36" x14ac:dyDescent="0.55000000000000004">
      <c r="A73" s="25"/>
      <c r="B73" s="86" t="s">
        <v>188</v>
      </c>
      <c r="C73" s="87">
        <v>13</v>
      </c>
      <c r="D73" s="88"/>
      <c r="E73" s="88"/>
      <c r="F73" s="89"/>
      <c r="G73" s="25"/>
      <c r="H73" s="25"/>
      <c r="I73" s="25"/>
      <c r="J73" s="25"/>
      <c r="K73" s="25"/>
      <c r="L73" s="25"/>
      <c r="M73" s="25"/>
      <c r="N73" s="25"/>
      <c r="O73" s="25"/>
      <c r="P73" s="25"/>
      <c r="Q73" s="25"/>
      <c r="R73" s="25"/>
      <c r="S73" s="25"/>
      <c r="T73" s="25"/>
      <c r="U73" s="25"/>
      <c r="V73" s="25"/>
      <c r="W73" s="25"/>
      <c r="X73" s="25"/>
      <c r="Y73" s="25"/>
    </row>
    <row r="74" spans="1:25" ht="18" x14ac:dyDescent="0.55000000000000004">
      <c r="A74" s="25"/>
      <c r="B74" s="90" t="s">
        <v>189</v>
      </c>
      <c r="C74" s="91">
        <v>19.5</v>
      </c>
      <c r="D74" s="25"/>
      <c r="E74" s="25"/>
      <c r="F74" s="78"/>
      <c r="G74" s="25"/>
      <c r="H74" s="25"/>
      <c r="I74" s="25"/>
      <c r="J74" s="25"/>
      <c r="K74" s="25"/>
      <c r="L74" s="25"/>
      <c r="M74" s="25"/>
      <c r="N74" s="25"/>
      <c r="O74" s="25"/>
      <c r="P74" s="25"/>
      <c r="Q74" s="25"/>
      <c r="R74" s="25"/>
      <c r="S74" s="25"/>
      <c r="T74" s="25"/>
      <c r="U74" s="25"/>
      <c r="V74" s="25"/>
      <c r="W74" s="25"/>
      <c r="X74" s="25"/>
      <c r="Y74" s="25"/>
    </row>
    <row r="75" spans="1:25" ht="18" x14ac:dyDescent="0.55000000000000004">
      <c r="A75" s="25"/>
      <c r="B75" s="90" t="s">
        <v>190</v>
      </c>
      <c r="C75" s="91">
        <v>31</v>
      </c>
      <c r="D75" s="25"/>
      <c r="E75" s="25"/>
      <c r="F75" s="78"/>
      <c r="G75" s="25"/>
      <c r="H75" s="25"/>
      <c r="I75" s="25"/>
      <c r="J75" s="25"/>
      <c r="K75" s="25"/>
      <c r="L75" s="25"/>
      <c r="M75" s="25"/>
      <c r="N75" s="25"/>
      <c r="O75" s="25"/>
      <c r="P75" s="25"/>
      <c r="Q75" s="25"/>
      <c r="R75" s="25"/>
      <c r="S75" s="25"/>
      <c r="T75" s="25"/>
      <c r="U75" s="25"/>
      <c r="V75" s="25"/>
      <c r="W75" s="25"/>
      <c r="X75" s="25"/>
      <c r="Y75" s="25"/>
    </row>
    <row r="76" spans="1:25" ht="18" x14ac:dyDescent="0.55000000000000004">
      <c r="A76" s="25"/>
      <c r="B76" s="90" t="s">
        <v>191</v>
      </c>
      <c r="C76" s="91">
        <v>16</v>
      </c>
      <c r="D76" s="25"/>
      <c r="E76" s="25"/>
      <c r="F76" s="78"/>
      <c r="G76" s="25"/>
      <c r="H76" s="25"/>
      <c r="I76" s="25"/>
      <c r="J76" s="25"/>
      <c r="K76" s="25"/>
      <c r="L76" s="25"/>
      <c r="M76" s="25"/>
      <c r="N76" s="25"/>
      <c r="O76" s="25"/>
      <c r="P76" s="25"/>
      <c r="Q76" s="25"/>
      <c r="R76" s="25"/>
      <c r="S76" s="25"/>
      <c r="T76" s="25"/>
      <c r="U76" s="25"/>
      <c r="V76" s="25"/>
      <c r="W76" s="25"/>
      <c r="X76" s="25"/>
      <c r="Y76" s="25"/>
    </row>
    <row r="77" spans="1:25" ht="18" x14ac:dyDescent="0.55000000000000004">
      <c r="A77" s="25"/>
      <c r="B77" s="90" t="s">
        <v>192</v>
      </c>
      <c r="C77" s="91">
        <v>17.54</v>
      </c>
      <c r="D77" s="25"/>
      <c r="E77" s="25"/>
      <c r="F77" s="78"/>
      <c r="G77" s="25"/>
      <c r="H77" s="25"/>
      <c r="I77" s="25"/>
      <c r="J77" s="25"/>
      <c r="K77" s="25"/>
      <c r="L77" s="25"/>
      <c r="M77" s="25"/>
      <c r="N77" s="25"/>
      <c r="O77" s="25"/>
      <c r="P77" s="25"/>
      <c r="Q77" s="25"/>
      <c r="R77" s="25"/>
      <c r="S77" s="25"/>
      <c r="T77" s="25"/>
      <c r="U77" s="25"/>
      <c r="V77" s="25"/>
      <c r="W77" s="25"/>
      <c r="X77" s="25"/>
      <c r="Y77" s="25"/>
    </row>
    <row r="78" spans="1:25" ht="18" x14ac:dyDescent="0.55000000000000004">
      <c r="A78" s="25"/>
      <c r="B78" s="90" t="s">
        <v>193</v>
      </c>
      <c r="C78" s="91">
        <f>C74-C77</f>
        <v>1.9600000000000009</v>
      </c>
      <c r="D78" s="25"/>
      <c r="E78" s="25"/>
      <c r="F78" s="78"/>
      <c r="G78" s="25"/>
      <c r="H78" s="25"/>
      <c r="I78" s="25"/>
      <c r="J78" s="25"/>
      <c r="K78" s="25"/>
      <c r="L78" s="25"/>
      <c r="M78" s="25"/>
      <c r="N78" s="25"/>
      <c r="O78" s="25"/>
      <c r="P78" s="25"/>
      <c r="Q78" s="25"/>
      <c r="R78" s="25"/>
      <c r="S78" s="25"/>
      <c r="T78" s="25"/>
      <c r="U78" s="25"/>
      <c r="V78" s="25"/>
      <c r="W78" s="25"/>
      <c r="X78" s="25"/>
      <c r="Y78" s="25"/>
    </row>
    <row r="79" spans="1:25" ht="18" x14ac:dyDescent="0.55000000000000004">
      <c r="A79" s="25"/>
      <c r="B79" s="90" t="s">
        <v>194</v>
      </c>
      <c r="C79" s="92">
        <v>1</v>
      </c>
      <c r="D79" s="25"/>
      <c r="E79" s="25"/>
      <c r="F79" s="78"/>
      <c r="G79" s="25"/>
      <c r="H79" s="25"/>
      <c r="I79" s="25"/>
      <c r="J79" s="25"/>
      <c r="K79" s="25"/>
      <c r="L79" s="25"/>
      <c r="M79" s="25"/>
      <c r="N79" s="25"/>
      <c r="O79" s="25"/>
      <c r="P79" s="25"/>
      <c r="Q79" s="25"/>
      <c r="R79" s="25"/>
      <c r="S79" s="25"/>
      <c r="T79" s="25"/>
      <c r="U79" s="25"/>
      <c r="V79" s="25"/>
      <c r="W79" s="25"/>
      <c r="X79" s="25"/>
      <c r="Y79" s="25"/>
    </row>
    <row r="80" spans="1:25" ht="18" x14ac:dyDescent="0.55000000000000004">
      <c r="A80" s="25"/>
      <c r="B80" s="90" t="s">
        <v>195</v>
      </c>
      <c r="C80" s="92">
        <v>11</v>
      </c>
      <c r="D80" s="25"/>
      <c r="E80" s="25"/>
      <c r="F80" s="78"/>
      <c r="G80" s="25"/>
      <c r="H80" s="25"/>
      <c r="I80" s="25"/>
      <c r="J80" s="25"/>
      <c r="K80" s="25"/>
      <c r="L80" s="25"/>
      <c r="M80" s="25"/>
      <c r="N80" s="25"/>
      <c r="O80" s="25"/>
      <c r="P80" s="25"/>
      <c r="Q80" s="25"/>
      <c r="R80" s="25"/>
      <c r="S80" s="25"/>
      <c r="T80" s="25"/>
      <c r="U80" s="25"/>
      <c r="V80" s="25"/>
      <c r="W80" s="25"/>
      <c r="X80" s="25"/>
      <c r="Y80" s="25"/>
    </row>
    <row r="81" spans="1:25" ht="18" x14ac:dyDescent="0.55000000000000004">
      <c r="A81" s="25"/>
      <c r="B81" s="90" t="s">
        <v>196</v>
      </c>
      <c r="C81" s="25">
        <v>1</v>
      </c>
      <c r="D81" s="25"/>
      <c r="E81" s="25"/>
      <c r="F81" s="78"/>
      <c r="G81" s="25"/>
      <c r="H81" s="25"/>
      <c r="I81" s="25"/>
      <c r="J81" s="25"/>
      <c r="K81" s="25"/>
      <c r="L81" s="25"/>
      <c r="M81" s="25"/>
      <c r="N81" s="25"/>
      <c r="O81" s="25"/>
      <c r="P81" s="25"/>
      <c r="Q81" s="25"/>
      <c r="R81" s="25"/>
      <c r="S81" s="25"/>
      <c r="T81" s="25"/>
      <c r="U81" s="25"/>
      <c r="V81" s="25"/>
      <c r="W81" s="25"/>
      <c r="X81" s="25"/>
      <c r="Y81" s="25"/>
    </row>
    <row r="82" spans="1:25" ht="18" x14ac:dyDescent="0.55000000000000004">
      <c r="A82" s="25"/>
      <c r="B82" s="90" t="s">
        <v>197</v>
      </c>
      <c r="C82" s="25">
        <v>0.21</v>
      </c>
      <c r="D82" s="25"/>
      <c r="E82" s="25"/>
      <c r="F82" s="78"/>
      <c r="G82" s="25"/>
      <c r="H82" s="25"/>
      <c r="I82" s="25"/>
      <c r="J82" s="25"/>
      <c r="K82" s="25"/>
      <c r="L82" s="25"/>
      <c r="M82" s="25"/>
      <c r="N82" s="25"/>
      <c r="O82" s="25"/>
      <c r="P82" s="25"/>
      <c r="Q82" s="25"/>
      <c r="R82" s="25"/>
      <c r="S82" s="25"/>
      <c r="T82" s="25"/>
      <c r="U82" s="25"/>
      <c r="V82" s="25"/>
      <c r="W82" s="25"/>
      <c r="X82" s="25"/>
      <c r="Y82" s="25"/>
    </row>
    <row r="83" spans="1:25" ht="18" x14ac:dyDescent="0.55000000000000004">
      <c r="A83" s="25"/>
      <c r="B83" s="90" t="s">
        <v>198</v>
      </c>
      <c r="C83" s="25">
        <v>0.53</v>
      </c>
      <c r="D83" s="25"/>
      <c r="E83" s="25"/>
      <c r="F83" s="78"/>
      <c r="G83" s="25"/>
      <c r="H83" s="25"/>
      <c r="I83" s="25"/>
      <c r="J83" s="25"/>
      <c r="K83" s="25"/>
      <c r="L83" s="25"/>
      <c r="M83" s="25"/>
      <c r="N83" s="25"/>
      <c r="O83" s="25"/>
      <c r="P83" s="25"/>
      <c r="Q83" s="25"/>
      <c r="R83" s="25"/>
      <c r="S83" s="25"/>
      <c r="T83" s="25"/>
      <c r="U83" s="25"/>
      <c r="V83" s="25"/>
      <c r="W83" s="25"/>
      <c r="X83" s="25"/>
      <c r="Y83" s="25"/>
    </row>
    <row r="84" spans="1:25" ht="18" x14ac:dyDescent="0.55000000000000004">
      <c r="B84" s="93" t="s">
        <v>199</v>
      </c>
      <c r="C84" s="82">
        <v>1.71</v>
      </c>
      <c r="D84" s="82"/>
      <c r="E84" s="82"/>
      <c r="F84" s="83"/>
      <c r="G84" s="25"/>
      <c r="H84" s="25"/>
      <c r="I84" s="25"/>
      <c r="J84" s="25"/>
      <c r="K84" s="25"/>
      <c r="L84" s="25"/>
      <c r="M84" s="25"/>
      <c r="N84" s="25"/>
      <c r="O84" s="25"/>
      <c r="P84" s="25"/>
      <c r="Q84" s="25"/>
      <c r="R84" s="25"/>
      <c r="S84" s="25"/>
      <c r="T84" s="25"/>
      <c r="U84" s="25"/>
      <c r="V84" s="25"/>
      <c r="W84" s="25"/>
      <c r="X84" s="25"/>
      <c r="Y84" s="25"/>
    </row>
    <row r="85" spans="1:25" ht="14.25" customHeight="1" x14ac:dyDescent="0.55000000000000004">
      <c r="A85" s="25"/>
      <c r="B85" s="25"/>
      <c r="C85" s="25"/>
      <c r="D85" s="25"/>
      <c r="E85" s="25"/>
      <c r="F85" s="25"/>
      <c r="G85" s="25"/>
      <c r="H85" s="25"/>
      <c r="I85" s="25"/>
      <c r="J85" s="25"/>
      <c r="K85" s="25"/>
      <c r="L85" s="25"/>
      <c r="M85" s="25"/>
      <c r="N85" s="25"/>
      <c r="O85" s="25"/>
      <c r="P85" s="25"/>
      <c r="Q85" s="25"/>
      <c r="R85" s="25"/>
      <c r="S85" s="25"/>
      <c r="T85" s="25"/>
      <c r="U85" s="25"/>
      <c r="V85" s="25"/>
      <c r="W85" s="25"/>
      <c r="X85" s="25"/>
      <c r="Y85" s="25"/>
    </row>
    <row r="86" spans="1:25" ht="21.5" x14ac:dyDescent="0.55000000000000004">
      <c r="A86" s="25"/>
      <c r="B86" s="84" t="s">
        <v>200</v>
      </c>
      <c r="C86" s="71"/>
      <c r="D86" s="71"/>
      <c r="E86" s="71"/>
      <c r="F86" s="85"/>
      <c r="G86" s="25"/>
      <c r="H86" s="25"/>
      <c r="I86" s="25"/>
      <c r="J86" s="25"/>
      <c r="K86" s="25"/>
      <c r="L86" s="25"/>
      <c r="M86" s="25"/>
      <c r="N86" s="25"/>
      <c r="O86" s="25"/>
      <c r="P86" s="25"/>
      <c r="Q86" s="25"/>
      <c r="R86" s="25"/>
      <c r="S86" s="25"/>
      <c r="T86" s="25"/>
      <c r="U86" s="25"/>
      <c r="V86" s="25"/>
      <c r="W86" s="25"/>
      <c r="X86" s="25"/>
      <c r="Y86" s="25"/>
    </row>
    <row r="87" spans="1:25" ht="18" x14ac:dyDescent="0.55000000000000004">
      <c r="A87" s="25"/>
      <c r="B87" s="94" t="s">
        <v>201</v>
      </c>
      <c r="C87" s="25"/>
      <c r="D87" s="25"/>
      <c r="E87" s="25"/>
      <c r="F87" s="25"/>
      <c r="G87" s="25"/>
      <c r="H87" s="25"/>
      <c r="I87" s="25"/>
      <c r="J87" s="25"/>
      <c r="K87" s="25"/>
      <c r="L87" s="25"/>
      <c r="M87" s="25"/>
      <c r="N87" s="25"/>
      <c r="O87" s="25"/>
      <c r="P87" s="25"/>
      <c r="Q87" s="25"/>
      <c r="R87" s="25"/>
      <c r="S87" s="25"/>
      <c r="T87" s="25"/>
      <c r="U87" s="25"/>
      <c r="V87" s="25"/>
      <c r="W87" s="25"/>
      <c r="X87" s="25"/>
      <c r="Y87" s="25"/>
    </row>
    <row r="88" spans="1:25" ht="14.25" customHeight="1" x14ac:dyDescent="0.55000000000000004">
      <c r="A88" s="25"/>
      <c r="B88" s="25"/>
      <c r="C88" s="25"/>
      <c r="D88" s="25"/>
      <c r="E88" s="25"/>
      <c r="F88" s="25"/>
      <c r="G88" s="25"/>
      <c r="H88" s="25"/>
      <c r="I88" s="25"/>
      <c r="J88" s="25"/>
      <c r="K88" s="25"/>
      <c r="L88" s="25"/>
      <c r="M88" s="25"/>
      <c r="N88" s="25"/>
      <c r="O88" s="25"/>
      <c r="P88" s="25"/>
      <c r="Q88" s="25"/>
      <c r="R88" s="25"/>
      <c r="S88" s="25"/>
      <c r="T88" s="25"/>
      <c r="U88" s="25"/>
      <c r="V88" s="25"/>
      <c r="W88" s="25"/>
      <c r="X88" s="25"/>
      <c r="Y88" s="25"/>
    </row>
    <row r="89" spans="1:25" ht="14.25" customHeight="1" x14ac:dyDescent="0.55000000000000004">
      <c r="A89" s="25"/>
      <c r="B89" s="25"/>
      <c r="C89" s="25"/>
      <c r="D89" s="25"/>
      <c r="E89" s="25"/>
      <c r="F89" s="25"/>
      <c r="G89" s="25"/>
      <c r="H89" s="25"/>
      <c r="I89" s="25"/>
      <c r="J89" s="25"/>
      <c r="K89" s="25"/>
      <c r="L89" s="25"/>
      <c r="M89" s="25"/>
      <c r="N89" s="25"/>
      <c r="O89" s="25"/>
      <c r="P89" s="25"/>
      <c r="Q89" s="25"/>
      <c r="R89" s="25"/>
      <c r="S89" s="25"/>
      <c r="T89" s="25"/>
      <c r="U89" s="25"/>
      <c r="V89" s="25"/>
      <c r="W89" s="25"/>
      <c r="X89" s="25"/>
      <c r="Y89" s="25"/>
    </row>
    <row r="90" spans="1:25" ht="14.25" customHeight="1" x14ac:dyDescent="0.55000000000000004">
      <c r="A90" s="25"/>
      <c r="B90" s="25"/>
      <c r="C90" s="25"/>
      <c r="D90" s="25"/>
      <c r="E90" s="25"/>
      <c r="F90" s="25"/>
      <c r="G90" s="25"/>
      <c r="H90" s="25"/>
      <c r="I90" s="25"/>
      <c r="J90" s="25"/>
      <c r="K90" s="25"/>
      <c r="L90" s="25"/>
      <c r="M90" s="25"/>
      <c r="N90" s="25"/>
      <c r="O90" s="25"/>
      <c r="P90" s="25"/>
      <c r="Q90" s="25"/>
      <c r="R90" s="25"/>
      <c r="S90" s="25"/>
      <c r="T90" s="25"/>
      <c r="U90" s="25"/>
      <c r="V90" s="25"/>
      <c r="W90" s="25"/>
      <c r="X90" s="25"/>
      <c r="Y90" s="25"/>
    </row>
    <row r="91" spans="1:25" ht="14.25" customHeight="1" x14ac:dyDescent="0.55000000000000004">
      <c r="A91" s="25"/>
      <c r="B91" s="25"/>
      <c r="C91" s="25"/>
      <c r="D91" s="25"/>
      <c r="E91" s="25"/>
      <c r="F91" s="25"/>
      <c r="G91" s="25"/>
      <c r="H91" s="25"/>
      <c r="I91" s="25"/>
      <c r="J91" s="25"/>
      <c r="K91" s="25"/>
      <c r="L91" s="25"/>
      <c r="M91" s="25"/>
      <c r="N91" s="25"/>
      <c r="O91" s="25"/>
      <c r="P91" s="25"/>
      <c r="Q91" s="25"/>
      <c r="R91" s="25"/>
      <c r="S91" s="25"/>
      <c r="T91" s="25"/>
      <c r="U91" s="25"/>
      <c r="V91" s="25"/>
      <c r="W91" s="25"/>
      <c r="X91" s="25"/>
      <c r="Y91" s="25"/>
    </row>
    <row r="92" spans="1:25" ht="14.25" customHeight="1" x14ac:dyDescent="0.55000000000000004">
      <c r="A92" s="25"/>
      <c r="B92" s="25"/>
      <c r="C92" s="25"/>
      <c r="D92" s="25"/>
      <c r="E92" s="25"/>
      <c r="F92" s="25"/>
      <c r="G92" s="25"/>
      <c r="H92" s="25"/>
      <c r="I92" s="25"/>
      <c r="J92" s="25"/>
      <c r="K92" s="25"/>
      <c r="L92" s="25"/>
      <c r="M92" s="25"/>
      <c r="N92" s="25"/>
      <c r="O92" s="25"/>
      <c r="P92" s="25"/>
      <c r="Q92" s="25"/>
      <c r="R92" s="25"/>
      <c r="S92" s="25"/>
      <c r="T92" s="25"/>
      <c r="U92" s="25"/>
      <c r="V92" s="25"/>
      <c r="W92" s="25"/>
      <c r="X92" s="25"/>
      <c r="Y92" s="25"/>
    </row>
    <row r="93" spans="1:25" ht="14.25" customHeight="1" x14ac:dyDescent="0.55000000000000004">
      <c r="A93" s="25"/>
      <c r="B93" s="25"/>
      <c r="C93" s="25"/>
      <c r="D93" s="25"/>
      <c r="E93" s="25"/>
      <c r="F93" s="25"/>
      <c r="G93" s="25"/>
      <c r="H93" s="25"/>
      <c r="I93" s="25"/>
      <c r="J93" s="25"/>
      <c r="K93" s="25"/>
      <c r="L93" s="25"/>
      <c r="M93" s="25"/>
      <c r="N93" s="25"/>
      <c r="O93" s="25"/>
      <c r="P93" s="25"/>
      <c r="Q93" s="25"/>
      <c r="R93" s="25"/>
      <c r="S93" s="25"/>
      <c r="T93" s="25"/>
      <c r="U93" s="25"/>
      <c r="V93" s="25"/>
      <c r="W93" s="25"/>
      <c r="X93" s="25"/>
      <c r="Y93" s="25"/>
    </row>
    <row r="94" spans="1:25" ht="14.25" customHeight="1" x14ac:dyDescent="0.55000000000000004">
      <c r="A94" s="25"/>
      <c r="B94" s="25"/>
      <c r="C94" s="25"/>
      <c r="D94" s="25"/>
      <c r="E94" s="25"/>
      <c r="F94" s="25"/>
      <c r="G94" s="25"/>
      <c r="H94" s="25"/>
      <c r="I94" s="25"/>
      <c r="J94" s="25"/>
      <c r="K94" s="25"/>
      <c r="L94" s="25"/>
      <c r="M94" s="25"/>
      <c r="N94" s="25"/>
      <c r="O94" s="25"/>
      <c r="P94" s="25"/>
      <c r="Q94" s="25"/>
      <c r="R94" s="25"/>
      <c r="S94" s="25"/>
      <c r="T94" s="25"/>
      <c r="U94" s="25"/>
      <c r="V94" s="25"/>
      <c r="W94" s="25"/>
      <c r="X94" s="25"/>
      <c r="Y94" s="25"/>
    </row>
    <row r="95" spans="1:25" ht="14.25" customHeight="1" x14ac:dyDescent="0.55000000000000004">
      <c r="A95" s="25"/>
      <c r="B95" s="25"/>
      <c r="C95" s="25"/>
      <c r="D95" s="25"/>
      <c r="E95" s="25"/>
      <c r="F95" s="25"/>
      <c r="G95" s="25"/>
      <c r="H95" s="25"/>
      <c r="I95" s="25"/>
      <c r="J95" s="25"/>
      <c r="K95" s="25"/>
      <c r="L95" s="25"/>
      <c r="M95" s="25"/>
      <c r="N95" s="25"/>
      <c r="O95" s="25"/>
      <c r="P95" s="25"/>
      <c r="Q95" s="25"/>
      <c r="R95" s="25"/>
      <c r="S95" s="25"/>
      <c r="T95" s="25"/>
      <c r="U95" s="25"/>
      <c r="V95" s="25"/>
      <c r="W95" s="25"/>
      <c r="X95" s="25"/>
      <c r="Y95" s="25"/>
    </row>
    <row r="96" spans="1:25" ht="14.25" customHeight="1" x14ac:dyDescent="0.55000000000000004">
      <c r="A96" s="25"/>
      <c r="B96" s="25"/>
      <c r="C96" s="25"/>
      <c r="D96" s="25"/>
      <c r="E96" s="25"/>
      <c r="F96" s="25"/>
      <c r="G96" s="25"/>
      <c r="H96" s="25"/>
      <c r="I96" s="25"/>
      <c r="J96" s="25"/>
      <c r="K96" s="25"/>
      <c r="L96" s="25"/>
      <c r="M96" s="25"/>
      <c r="N96" s="25"/>
      <c r="O96" s="25"/>
      <c r="P96" s="25"/>
      <c r="Q96" s="25"/>
      <c r="R96" s="25"/>
      <c r="S96" s="25"/>
      <c r="T96" s="25"/>
      <c r="U96" s="25"/>
      <c r="V96" s="25"/>
      <c r="W96" s="25"/>
      <c r="X96" s="25"/>
      <c r="Y96" s="25"/>
    </row>
    <row r="97" spans="1:25" ht="14.25" customHeight="1" x14ac:dyDescent="0.55000000000000004">
      <c r="A97" s="25"/>
      <c r="B97" s="25"/>
      <c r="C97" s="25"/>
      <c r="D97" s="25"/>
      <c r="E97" s="25"/>
      <c r="F97" s="25"/>
      <c r="G97" s="25"/>
      <c r="H97" s="25"/>
      <c r="I97" s="25"/>
      <c r="J97" s="25"/>
      <c r="K97" s="25"/>
      <c r="L97" s="25"/>
      <c r="M97" s="25"/>
      <c r="N97" s="25"/>
      <c r="O97" s="25"/>
      <c r="P97" s="25"/>
      <c r="Q97" s="25"/>
      <c r="R97" s="25"/>
      <c r="S97" s="25"/>
      <c r="T97" s="25"/>
      <c r="U97" s="25"/>
      <c r="V97" s="25"/>
      <c r="W97" s="25"/>
      <c r="X97" s="25"/>
      <c r="Y97" s="25"/>
    </row>
    <row r="98" spans="1:25" ht="14.25" customHeight="1" x14ac:dyDescent="0.55000000000000004">
      <c r="A98" s="25"/>
      <c r="B98" s="25"/>
      <c r="C98" s="25"/>
      <c r="D98" s="25"/>
      <c r="E98" s="25"/>
      <c r="F98" s="25"/>
      <c r="G98" s="25"/>
      <c r="H98" s="25"/>
      <c r="I98" s="25"/>
      <c r="J98" s="25"/>
      <c r="K98" s="25"/>
      <c r="L98" s="25"/>
      <c r="M98" s="25"/>
      <c r="N98" s="25"/>
      <c r="O98" s="25"/>
      <c r="P98" s="25"/>
      <c r="Q98" s="25"/>
      <c r="R98" s="25"/>
      <c r="S98" s="25"/>
      <c r="T98" s="25"/>
      <c r="U98" s="25"/>
      <c r="V98" s="25"/>
      <c r="W98" s="25"/>
      <c r="X98" s="25"/>
      <c r="Y98" s="25"/>
    </row>
    <row r="99" spans="1:25" ht="14.25" customHeight="1" x14ac:dyDescent="0.55000000000000004">
      <c r="A99" s="25"/>
      <c r="B99" s="25"/>
      <c r="C99" s="25"/>
      <c r="D99" s="25"/>
      <c r="E99" s="25"/>
      <c r="F99" s="25"/>
      <c r="G99" s="25"/>
      <c r="H99" s="25"/>
      <c r="I99" s="25"/>
      <c r="J99" s="25"/>
      <c r="K99" s="25"/>
      <c r="L99" s="25"/>
      <c r="M99" s="25"/>
      <c r="N99" s="25"/>
      <c r="O99" s="25"/>
      <c r="P99" s="25"/>
      <c r="Q99" s="25"/>
      <c r="R99" s="25"/>
      <c r="S99" s="25"/>
      <c r="T99" s="25"/>
      <c r="U99" s="25"/>
      <c r="V99" s="25"/>
      <c r="W99" s="25"/>
      <c r="X99" s="25"/>
      <c r="Y99" s="25"/>
    </row>
    <row r="100" spans="1:25" ht="14.25" customHeight="1" x14ac:dyDescent="0.55000000000000004">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row>
    <row r="101" spans="1:25" ht="14.25" customHeight="1" x14ac:dyDescent="0.55000000000000004">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row>
    <row r="102" spans="1:25" ht="14.25" customHeight="1" x14ac:dyDescent="0.55000000000000004">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row>
    <row r="103" spans="1:25" ht="14.25" customHeight="1" x14ac:dyDescent="0.55000000000000004">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row>
    <row r="104" spans="1:25" ht="14.25" customHeight="1" x14ac:dyDescent="0.55000000000000004">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row>
    <row r="105" spans="1:25" ht="14.25" customHeight="1" x14ac:dyDescent="0.55000000000000004">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row>
    <row r="106" spans="1:25" ht="14.25" customHeight="1" x14ac:dyDescent="0.55000000000000004">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row>
    <row r="107" spans="1:25" ht="14.25" customHeight="1" x14ac:dyDescent="0.55000000000000004">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row>
    <row r="108" spans="1:25" ht="14.25" customHeight="1" x14ac:dyDescent="0.55000000000000004">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row>
    <row r="109" spans="1:25" ht="14.25" customHeight="1" x14ac:dyDescent="0.55000000000000004">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row>
    <row r="110" spans="1:25" ht="14.25" customHeight="1" x14ac:dyDescent="0.55000000000000004">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row>
    <row r="111" spans="1:25" ht="14.25" customHeight="1" x14ac:dyDescent="0.55000000000000004">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row>
    <row r="112" spans="1:25" ht="14.25" customHeight="1" x14ac:dyDescent="0.55000000000000004">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row>
    <row r="113" spans="1:25" ht="14.25" customHeight="1" x14ac:dyDescent="0.55000000000000004">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row>
    <row r="114" spans="1:25" ht="14.25" customHeight="1" x14ac:dyDescent="0.55000000000000004">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row>
    <row r="115" spans="1:25" ht="14.25" customHeight="1" x14ac:dyDescent="0.55000000000000004">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row>
    <row r="116" spans="1:25" ht="14.25" customHeight="1" x14ac:dyDescent="0.55000000000000004">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row>
    <row r="117" spans="1:25" ht="14.25" customHeight="1" x14ac:dyDescent="0.55000000000000004">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row>
    <row r="118" spans="1:25" ht="14.25" customHeight="1" x14ac:dyDescent="0.55000000000000004">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row>
    <row r="119" spans="1:25" ht="14.25" customHeight="1" x14ac:dyDescent="0.55000000000000004">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row>
    <row r="120" spans="1:25" ht="14.25" customHeight="1" x14ac:dyDescent="0.55000000000000004">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row>
    <row r="121" spans="1:25" ht="14.25" customHeight="1" x14ac:dyDescent="0.55000000000000004">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row>
    <row r="122" spans="1:25" ht="14.25" customHeight="1" x14ac:dyDescent="0.55000000000000004">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row>
    <row r="123" spans="1:25" ht="14.25" customHeight="1" x14ac:dyDescent="0.55000000000000004">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row>
    <row r="124" spans="1:25" ht="14.25" customHeight="1" x14ac:dyDescent="0.55000000000000004">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row>
    <row r="125" spans="1:25" ht="14.25" customHeight="1" x14ac:dyDescent="0.55000000000000004">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row>
    <row r="126" spans="1:25" ht="14.25" customHeight="1" x14ac:dyDescent="0.55000000000000004">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row>
    <row r="127" spans="1:25" ht="14.25" customHeight="1" x14ac:dyDescent="0.55000000000000004">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row>
    <row r="128" spans="1:25" ht="14.25" customHeight="1" x14ac:dyDescent="0.55000000000000004">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row>
    <row r="129" spans="1:25" ht="14.25" customHeight="1" x14ac:dyDescent="0.55000000000000004">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row>
    <row r="130" spans="1:25" ht="14.25" customHeight="1" x14ac:dyDescent="0.55000000000000004">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row>
    <row r="131" spans="1:25" ht="14.25" customHeight="1" x14ac:dyDescent="0.55000000000000004">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row>
    <row r="132" spans="1:25" ht="14.25" customHeight="1" x14ac:dyDescent="0.55000000000000004">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row>
    <row r="133" spans="1:25" ht="14.25" customHeight="1" x14ac:dyDescent="0.55000000000000004">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row>
    <row r="134" spans="1:25" ht="14.25" customHeight="1" x14ac:dyDescent="0.55000000000000004">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row>
    <row r="135" spans="1:25" ht="14.25" customHeight="1" x14ac:dyDescent="0.55000000000000004">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row>
    <row r="136" spans="1:25" ht="14.25" customHeight="1" x14ac:dyDescent="0.55000000000000004">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row>
    <row r="137" spans="1:25" ht="14.25" customHeight="1" x14ac:dyDescent="0.55000000000000004">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row>
    <row r="138" spans="1:25" ht="14.25" customHeight="1" x14ac:dyDescent="0.55000000000000004">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row>
    <row r="139" spans="1:25" ht="14.25" customHeight="1" x14ac:dyDescent="0.55000000000000004">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row>
    <row r="140" spans="1:25" ht="14.25" customHeight="1" x14ac:dyDescent="0.55000000000000004">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row>
    <row r="141" spans="1:25" ht="14.25" customHeight="1" x14ac:dyDescent="0.55000000000000004">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row>
    <row r="142" spans="1:25" ht="14.25" customHeight="1" x14ac:dyDescent="0.55000000000000004">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row>
    <row r="143" spans="1:25" ht="14.25" customHeight="1" x14ac:dyDescent="0.55000000000000004">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row>
    <row r="144" spans="1:25" ht="14.25" customHeight="1" x14ac:dyDescent="0.55000000000000004">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row>
    <row r="145" spans="1:25" ht="14.25" customHeight="1" x14ac:dyDescent="0.55000000000000004">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row>
    <row r="146" spans="1:25" ht="14.25" customHeight="1" x14ac:dyDescent="0.55000000000000004">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row>
    <row r="147" spans="1:25" ht="14.25" customHeight="1" x14ac:dyDescent="0.55000000000000004">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row>
    <row r="148" spans="1:25" ht="14.25" customHeight="1" x14ac:dyDescent="0.55000000000000004">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row>
    <row r="149" spans="1:25" ht="14.25" customHeight="1" x14ac:dyDescent="0.55000000000000004">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row>
    <row r="150" spans="1:25" ht="14.25" customHeight="1" x14ac:dyDescent="0.55000000000000004">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row>
    <row r="151" spans="1:25" ht="14.25" customHeight="1" x14ac:dyDescent="0.55000000000000004">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row>
    <row r="152" spans="1:25" ht="14.25" customHeight="1" x14ac:dyDescent="0.55000000000000004">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row>
    <row r="153" spans="1:25" ht="14.25" customHeight="1" x14ac:dyDescent="0.55000000000000004">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row>
    <row r="154" spans="1:25" ht="14.25" customHeight="1" x14ac:dyDescent="0.55000000000000004">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row>
    <row r="155" spans="1:25" ht="14.25" customHeight="1" x14ac:dyDescent="0.55000000000000004">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row>
    <row r="156" spans="1:25" ht="14.25" customHeight="1" x14ac:dyDescent="0.55000000000000004">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row>
    <row r="157" spans="1:25" ht="14.25" customHeight="1" x14ac:dyDescent="0.55000000000000004">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row>
    <row r="158" spans="1:25" ht="14.25" customHeight="1" x14ac:dyDescent="0.55000000000000004">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row>
    <row r="159" spans="1:25" ht="14.25" customHeight="1" x14ac:dyDescent="0.55000000000000004">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row>
    <row r="160" spans="1:25" ht="14.25" customHeight="1" x14ac:dyDescent="0.55000000000000004">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row>
    <row r="161" spans="1:25" ht="14.25" customHeight="1" x14ac:dyDescent="0.55000000000000004">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row>
    <row r="162" spans="1:25" ht="14.25" customHeight="1" x14ac:dyDescent="0.55000000000000004">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row>
    <row r="163" spans="1:25" ht="14.25" customHeight="1" x14ac:dyDescent="0.55000000000000004">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row>
    <row r="164" spans="1:25" ht="14.25" customHeight="1" x14ac:dyDescent="0.55000000000000004">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row>
    <row r="165" spans="1:25" ht="14.25" customHeight="1" x14ac:dyDescent="0.55000000000000004">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row>
    <row r="166" spans="1:25" ht="14.25" customHeight="1" x14ac:dyDescent="0.55000000000000004">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row>
    <row r="167" spans="1:25" ht="14.25" customHeight="1" x14ac:dyDescent="0.55000000000000004">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row>
    <row r="168" spans="1:25" ht="14.25" customHeight="1" x14ac:dyDescent="0.55000000000000004">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row>
    <row r="169" spans="1:25" ht="14.25" customHeight="1" x14ac:dyDescent="0.55000000000000004">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row>
    <row r="170" spans="1:25" ht="14.25" customHeight="1" x14ac:dyDescent="0.55000000000000004">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row>
    <row r="171" spans="1:25" ht="14.25" customHeight="1" x14ac:dyDescent="0.55000000000000004">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row>
    <row r="172" spans="1:25" ht="14.25" customHeight="1" x14ac:dyDescent="0.55000000000000004">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row>
    <row r="173" spans="1:25" ht="14.25" customHeight="1" x14ac:dyDescent="0.55000000000000004">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row>
    <row r="174" spans="1:25" ht="14.25" customHeight="1" x14ac:dyDescent="0.55000000000000004">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row>
    <row r="175" spans="1:25" ht="14.25" customHeight="1" x14ac:dyDescent="0.55000000000000004">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row>
    <row r="176" spans="1:25" ht="14.25" customHeight="1" x14ac:dyDescent="0.55000000000000004">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row>
    <row r="177" spans="1:25" ht="14.25" customHeight="1" x14ac:dyDescent="0.55000000000000004">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row>
    <row r="178" spans="1:25" ht="14.25" customHeight="1" x14ac:dyDescent="0.55000000000000004">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row>
    <row r="179" spans="1:25" ht="14.25" customHeight="1" x14ac:dyDescent="0.55000000000000004">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row>
    <row r="180" spans="1:25" ht="14.25" customHeight="1" x14ac:dyDescent="0.55000000000000004">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row>
    <row r="181" spans="1:25" ht="14.25" customHeight="1" x14ac:dyDescent="0.55000000000000004">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row>
    <row r="182" spans="1:25" ht="14.25" customHeight="1" x14ac:dyDescent="0.55000000000000004">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row>
    <row r="183" spans="1:25" ht="14.25" customHeight="1" x14ac:dyDescent="0.55000000000000004">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row>
    <row r="184" spans="1:25" ht="14.25" customHeight="1" x14ac:dyDescent="0.55000000000000004">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row>
    <row r="185" spans="1:25" ht="14.25" customHeight="1" x14ac:dyDescent="0.55000000000000004">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row>
    <row r="186" spans="1:25" ht="14.25" customHeight="1" x14ac:dyDescent="0.55000000000000004">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row>
    <row r="187" spans="1:25" ht="14.25" customHeight="1" x14ac:dyDescent="0.55000000000000004">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row>
    <row r="188" spans="1:25" ht="14.25" customHeight="1" x14ac:dyDescent="0.55000000000000004">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row>
    <row r="189" spans="1:25" ht="14.25" customHeight="1" x14ac:dyDescent="0.55000000000000004">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row>
    <row r="190" spans="1:25" ht="14.25" customHeight="1" x14ac:dyDescent="0.55000000000000004">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row>
    <row r="191" spans="1:25" ht="14.25" customHeight="1" x14ac:dyDescent="0.55000000000000004">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row>
    <row r="192" spans="1:25" ht="14.25" customHeight="1" x14ac:dyDescent="0.55000000000000004">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row>
    <row r="193" spans="1:25" ht="14.25" customHeight="1" x14ac:dyDescent="0.55000000000000004">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row>
    <row r="194" spans="1:25" ht="14.25" customHeight="1" x14ac:dyDescent="0.55000000000000004">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row>
    <row r="195" spans="1:25" ht="14.25" customHeight="1" x14ac:dyDescent="0.55000000000000004">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row>
    <row r="196" spans="1:25" ht="14.25" customHeight="1" x14ac:dyDescent="0.55000000000000004">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row>
    <row r="197" spans="1:25" ht="14.25" customHeight="1" x14ac:dyDescent="0.55000000000000004">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row>
    <row r="198" spans="1:25" ht="14.25" customHeight="1" x14ac:dyDescent="0.55000000000000004">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row>
    <row r="199" spans="1:25" ht="14.25" customHeight="1" x14ac:dyDescent="0.55000000000000004">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row>
    <row r="200" spans="1:25" ht="14.25" customHeight="1" x14ac:dyDescent="0.55000000000000004">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row>
    <row r="201" spans="1:25" ht="14.25" customHeight="1" x14ac:dyDescent="0.55000000000000004">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row>
    <row r="202" spans="1:25" ht="14.25" customHeight="1" x14ac:dyDescent="0.55000000000000004">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row>
    <row r="203" spans="1:25" ht="14.25" customHeight="1" x14ac:dyDescent="0.55000000000000004">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row>
    <row r="204" spans="1:25" ht="14.25" customHeight="1" x14ac:dyDescent="0.55000000000000004">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row>
    <row r="205" spans="1:25" ht="14.25" customHeight="1" x14ac:dyDescent="0.55000000000000004">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row>
    <row r="206" spans="1:25" ht="14.25" customHeight="1" x14ac:dyDescent="0.55000000000000004">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row>
    <row r="207" spans="1:25" ht="14.25" customHeight="1" x14ac:dyDescent="0.55000000000000004">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row>
    <row r="208" spans="1:25" ht="14.25" customHeight="1" x14ac:dyDescent="0.55000000000000004">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row>
    <row r="209" spans="1:25" ht="14.25" customHeight="1" x14ac:dyDescent="0.55000000000000004">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row>
    <row r="210" spans="1:25" ht="14.25" customHeight="1" x14ac:dyDescent="0.55000000000000004">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row>
    <row r="211" spans="1:25" ht="14.25" customHeight="1" x14ac:dyDescent="0.55000000000000004">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row>
    <row r="212" spans="1:25" ht="14.25" customHeight="1" x14ac:dyDescent="0.55000000000000004">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row>
    <row r="213" spans="1:25" ht="14.25" customHeight="1" x14ac:dyDescent="0.55000000000000004">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row>
    <row r="214" spans="1:25" ht="14.25" customHeight="1" x14ac:dyDescent="0.55000000000000004">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row>
    <row r="215" spans="1:25" ht="14.25" customHeight="1" x14ac:dyDescent="0.55000000000000004">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row>
    <row r="216" spans="1:25" ht="14.25" customHeight="1" x14ac:dyDescent="0.55000000000000004">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row>
    <row r="217" spans="1:25" ht="14.25" customHeight="1" x14ac:dyDescent="0.55000000000000004">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row>
    <row r="218" spans="1:25" ht="14.25" customHeight="1" x14ac:dyDescent="0.55000000000000004">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row>
    <row r="219" spans="1:25" ht="14.25" customHeight="1" x14ac:dyDescent="0.55000000000000004">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row>
    <row r="220" spans="1:25" ht="14.25" customHeight="1" x14ac:dyDescent="0.55000000000000004">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row>
    <row r="221" spans="1:25" ht="14.25" customHeight="1" x14ac:dyDescent="0.55000000000000004">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row>
    <row r="222" spans="1:25" ht="14.25" customHeight="1" x14ac:dyDescent="0.55000000000000004">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row>
    <row r="223" spans="1:25" ht="14.25" customHeight="1" x14ac:dyDescent="0.55000000000000004">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row>
    <row r="224" spans="1:25" ht="14.25" customHeight="1" x14ac:dyDescent="0.55000000000000004">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row>
    <row r="225" spans="1:25" ht="14.25" customHeight="1" x14ac:dyDescent="0.55000000000000004">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row>
    <row r="226" spans="1:25" ht="14.25" customHeight="1" x14ac:dyDescent="0.55000000000000004">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row>
    <row r="227" spans="1:25" ht="14.25" customHeight="1" x14ac:dyDescent="0.55000000000000004">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row>
    <row r="228" spans="1:25" ht="14.25" customHeight="1" x14ac:dyDescent="0.55000000000000004">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row>
    <row r="229" spans="1:25" ht="14.25" customHeight="1" x14ac:dyDescent="0.55000000000000004">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row>
    <row r="230" spans="1:25" ht="14.25" customHeight="1" x14ac:dyDescent="0.55000000000000004">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row>
    <row r="231" spans="1:25" ht="14.25" customHeight="1" x14ac:dyDescent="0.55000000000000004">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row>
    <row r="232" spans="1:25" ht="14.25" customHeight="1" x14ac:dyDescent="0.55000000000000004">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row>
    <row r="233" spans="1:25" ht="14.25" customHeight="1" x14ac:dyDescent="0.55000000000000004">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row>
    <row r="234" spans="1:25" ht="14.25" customHeight="1" x14ac:dyDescent="0.55000000000000004">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row>
    <row r="235" spans="1:25" ht="14.25" customHeight="1" x14ac:dyDescent="0.55000000000000004">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row>
    <row r="236" spans="1:25" ht="14.25" customHeight="1" x14ac:dyDescent="0.55000000000000004">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row>
    <row r="237" spans="1:25" ht="14.25" customHeight="1" x14ac:dyDescent="0.55000000000000004">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row>
    <row r="238" spans="1:25" ht="14.25" customHeight="1" x14ac:dyDescent="0.55000000000000004">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row>
    <row r="239" spans="1:25" ht="14.25" customHeight="1" x14ac:dyDescent="0.55000000000000004">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row>
    <row r="240" spans="1:25" ht="14.25" customHeight="1" x14ac:dyDescent="0.55000000000000004">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row>
    <row r="241" spans="1:25" ht="14.25" customHeight="1" x14ac:dyDescent="0.55000000000000004">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row>
    <row r="242" spans="1:25" ht="14.25" customHeight="1" x14ac:dyDescent="0.55000000000000004">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row>
    <row r="243" spans="1:25" ht="14.25" customHeight="1" x14ac:dyDescent="0.55000000000000004">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row>
    <row r="244" spans="1:25" ht="14.25" customHeight="1" x14ac:dyDescent="0.55000000000000004">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row>
    <row r="245" spans="1:25" ht="14.25" customHeight="1" x14ac:dyDescent="0.55000000000000004">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row>
    <row r="246" spans="1:25" ht="14.25" customHeight="1" x14ac:dyDescent="0.55000000000000004">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row>
    <row r="247" spans="1:25" ht="14.25" customHeight="1" x14ac:dyDescent="0.55000000000000004">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row>
    <row r="248" spans="1:25" ht="14.25" customHeight="1" x14ac:dyDescent="0.55000000000000004">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row>
    <row r="249" spans="1:25" ht="14.25" customHeight="1" x14ac:dyDescent="0.55000000000000004">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row>
    <row r="250" spans="1:25" ht="14.25" customHeight="1" x14ac:dyDescent="0.55000000000000004">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row>
    <row r="251" spans="1:25" ht="14.25" customHeight="1" x14ac:dyDescent="0.55000000000000004">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row>
    <row r="252" spans="1:25" ht="14.25" customHeight="1" x14ac:dyDescent="0.55000000000000004">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row>
    <row r="253" spans="1:25" ht="14.25" customHeight="1" x14ac:dyDescent="0.55000000000000004">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row>
    <row r="254" spans="1:25" ht="14.25" customHeight="1" x14ac:dyDescent="0.55000000000000004">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row>
    <row r="255" spans="1:25" ht="14.25" customHeight="1" x14ac:dyDescent="0.55000000000000004">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row>
    <row r="256" spans="1:25" ht="14.25" customHeight="1" x14ac:dyDescent="0.55000000000000004">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row>
    <row r="257" spans="1:25" ht="14.25" customHeight="1" x14ac:dyDescent="0.55000000000000004">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row>
    <row r="258" spans="1:25" ht="14.25" customHeight="1" x14ac:dyDescent="0.55000000000000004">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row>
    <row r="259" spans="1:25" ht="14.25" customHeight="1" x14ac:dyDescent="0.55000000000000004">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row>
    <row r="260" spans="1:25" ht="14.25" customHeight="1" x14ac:dyDescent="0.55000000000000004">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row>
    <row r="261" spans="1:25" ht="14.25" customHeight="1" x14ac:dyDescent="0.55000000000000004">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row>
    <row r="262" spans="1:25" ht="14.25" customHeight="1" x14ac:dyDescent="0.55000000000000004">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row>
    <row r="263" spans="1:25" ht="14.25" customHeight="1" x14ac:dyDescent="0.55000000000000004">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row>
    <row r="264" spans="1:25" ht="14.25" customHeight="1" x14ac:dyDescent="0.55000000000000004">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row>
    <row r="265" spans="1:25" ht="14.25" customHeight="1" x14ac:dyDescent="0.55000000000000004">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row>
    <row r="266" spans="1:25" ht="14.25" customHeight="1" x14ac:dyDescent="0.55000000000000004">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row>
    <row r="267" spans="1:25" ht="14.25" customHeight="1" x14ac:dyDescent="0.55000000000000004">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row>
    <row r="268" spans="1:25" ht="14.25" customHeight="1" x14ac:dyDescent="0.55000000000000004">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row>
    <row r="269" spans="1:25" ht="14.25" customHeight="1" x14ac:dyDescent="0.55000000000000004">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row>
    <row r="270" spans="1:25" ht="14.25" customHeight="1" x14ac:dyDescent="0.55000000000000004">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row>
    <row r="271" spans="1:25" ht="14.25" customHeight="1" x14ac:dyDescent="0.55000000000000004">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row>
    <row r="272" spans="1:25" ht="14.25" customHeight="1" x14ac:dyDescent="0.55000000000000004">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row>
    <row r="273" spans="1:25" ht="14.25" customHeight="1" x14ac:dyDescent="0.55000000000000004">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row>
    <row r="274" spans="1:25" ht="14.25" customHeight="1" x14ac:dyDescent="0.55000000000000004">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row>
    <row r="275" spans="1:25" ht="14.25" customHeight="1" x14ac:dyDescent="0.55000000000000004">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row>
    <row r="276" spans="1:25" ht="14.25" customHeight="1" x14ac:dyDescent="0.55000000000000004">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row>
    <row r="277" spans="1:25" ht="14.25" customHeight="1" x14ac:dyDescent="0.55000000000000004">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row>
    <row r="278" spans="1:25" ht="14.25" customHeight="1" x14ac:dyDescent="0.55000000000000004">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row>
    <row r="279" spans="1:25" ht="14.25" customHeight="1" x14ac:dyDescent="0.55000000000000004">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row>
    <row r="280" spans="1:25" ht="14.25" customHeight="1" x14ac:dyDescent="0.55000000000000004">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row>
    <row r="281" spans="1:25" ht="14.25" customHeight="1" x14ac:dyDescent="0.55000000000000004">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row>
    <row r="282" spans="1:25" ht="14.25" customHeight="1" x14ac:dyDescent="0.55000000000000004">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row>
    <row r="283" spans="1:25" ht="14.25" customHeight="1" x14ac:dyDescent="0.55000000000000004">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row>
    <row r="284" spans="1:25" ht="14.25" customHeight="1" x14ac:dyDescent="0.55000000000000004">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row>
    <row r="285" spans="1:25" ht="14.25" customHeight="1" x14ac:dyDescent="0.55000000000000004">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row>
    <row r="286" spans="1:25" ht="14.25" customHeight="1" x14ac:dyDescent="0.55000000000000004">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row>
    <row r="287" spans="1:25" ht="14.25" customHeight="1" x14ac:dyDescent="0.55000000000000004">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row>
    <row r="288" spans="1:25" ht="14.25" customHeight="1" x14ac:dyDescent="0.55000000000000004">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row>
    <row r="289" spans="1:25" ht="14.25" customHeight="1" x14ac:dyDescent="0.55000000000000004">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row>
    <row r="290" spans="1:25" ht="14.25" customHeight="1" x14ac:dyDescent="0.55000000000000004">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row>
    <row r="291" spans="1:25" ht="14.25" customHeight="1" x14ac:dyDescent="0.55000000000000004">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row>
    <row r="292" spans="1:25" ht="14.25" customHeight="1" x14ac:dyDescent="0.55000000000000004">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row>
    <row r="293" spans="1:25" ht="14.25" customHeight="1" x14ac:dyDescent="0.55000000000000004">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row>
    <row r="294" spans="1:25" ht="14.25" customHeight="1" x14ac:dyDescent="0.55000000000000004">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row>
    <row r="295" spans="1:25" ht="14.25" customHeight="1" x14ac:dyDescent="0.55000000000000004">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row>
    <row r="296" spans="1:25" ht="14.25" customHeight="1" x14ac:dyDescent="0.55000000000000004">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row>
    <row r="297" spans="1:25" ht="14.25" customHeight="1" x14ac:dyDescent="0.55000000000000004">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row>
    <row r="298" spans="1:25" ht="14.25" customHeight="1" x14ac:dyDescent="0.55000000000000004">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row>
    <row r="299" spans="1:25" ht="14.25" customHeight="1" x14ac:dyDescent="0.55000000000000004">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row>
    <row r="300" spans="1:25" ht="14.25" customHeight="1" x14ac:dyDescent="0.55000000000000004">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row>
    <row r="301" spans="1:25" ht="14.25" customHeight="1" x14ac:dyDescent="0.55000000000000004">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row>
    <row r="302" spans="1:25" ht="14.25" customHeight="1" x14ac:dyDescent="0.55000000000000004">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row>
    <row r="303" spans="1:25" ht="14.25" customHeight="1" x14ac:dyDescent="0.55000000000000004">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row>
    <row r="304" spans="1:25" ht="14.25" customHeight="1" x14ac:dyDescent="0.55000000000000004">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row>
    <row r="305" spans="1:25" ht="14.25" customHeight="1" x14ac:dyDescent="0.55000000000000004">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row>
    <row r="306" spans="1:25" ht="14.25" customHeight="1" x14ac:dyDescent="0.55000000000000004">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row>
    <row r="307" spans="1:25" ht="14.25" customHeight="1" x14ac:dyDescent="0.55000000000000004">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row>
    <row r="308" spans="1:25" ht="14.25" customHeight="1" x14ac:dyDescent="0.55000000000000004">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row>
    <row r="309" spans="1:25" ht="14.25" customHeight="1" x14ac:dyDescent="0.55000000000000004">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row>
    <row r="310" spans="1:25" ht="14.25" customHeight="1" x14ac:dyDescent="0.55000000000000004">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row>
    <row r="311" spans="1:25" ht="14.25" customHeight="1" x14ac:dyDescent="0.55000000000000004">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row>
    <row r="312" spans="1:25" ht="14.25" customHeight="1" x14ac:dyDescent="0.55000000000000004">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row>
    <row r="313" spans="1:25" ht="14.25" customHeight="1" x14ac:dyDescent="0.55000000000000004">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row>
    <row r="314" spans="1:25" ht="14.25" customHeight="1" x14ac:dyDescent="0.55000000000000004">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row>
    <row r="315" spans="1:25" ht="14.25" customHeight="1" x14ac:dyDescent="0.55000000000000004">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row>
    <row r="316" spans="1:25" ht="14.25" customHeight="1" x14ac:dyDescent="0.55000000000000004">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row>
    <row r="317" spans="1:25" ht="14.25" customHeight="1" x14ac:dyDescent="0.55000000000000004">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row>
    <row r="318" spans="1:25" ht="14.25" customHeight="1" x14ac:dyDescent="0.55000000000000004">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row>
    <row r="319" spans="1:25" ht="14.25" customHeight="1" x14ac:dyDescent="0.55000000000000004">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row>
    <row r="320" spans="1:25" ht="14.25" customHeight="1" x14ac:dyDescent="0.55000000000000004">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row>
    <row r="321" spans="1:25" ht="14.25" customHeight="1" x14ac:dyDescent="0.55000000000000004">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row>
    <row r="322" spans="1:25" ht="14.25" customHeight="1" x14ac:dyDescent="0.55000000000000004">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row>
    <row r="323" spans="1:25" ht="14.25" customHeight="1" x14ac:dyDescent="0.55000000000000004">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row>
    <row r="324" spans="1:25" ht="14.25" customHeight="1" x14ac:dyDescent="0.55000000000000004">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row>
    <row r="325" spans="1:25" ht="14.25" customHeight="1" x14ac:dyDescent="0.55000000000000004">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row>
    <row r="326" spans="1:25" ht="14.25" customHeight="1" x14ac:dyDescent="0.55000000000000004">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row>
    <row r="327" spans="1:25" ht="14.25" customHeight="1" x14ac:dyDescent="0.55000000000000004">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row>
    <row r="328" spans="1:25" ht="14.25" customHeight="1" x14ac:dyDescent="0.55000000000000004">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row>
    <row r="329" spans="1:25" ht="14.25" customHeight="1" x14ac:dyDescent="0.55000000000000004">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row>
    <row r="330" spans="1:25" ht="14.25" customHeight="1" x14ac:dyDescent="0.55000000000000004">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row>
    <row r="331" spans="1:25" ht="14.25" customHeight="1" x14ac:dyDescent="0.55000000000000004">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row>
    <row r="332" spans="1:25" ht="14.25" customHeight="1" x14ac:dyDescent="0.55000000000000004">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row>
    <row r="333" spans="1:25" ht="14.25" customHeight="1" x14ac:dyDescent="0.55000000000000004">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row>
    <row r="334" spans="1:25" ht="14.25" customHeight="1" x14ac:dyDescent="0.55000000000000004">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row>
    <row r="335" spans="1:25" ht="14.25" customHeight="1" x14ac:dyDescent="0.55000000000000004">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row>
    <row r="336" spans="1:25" ht="14.25" customHeight="1" x14ac:dyDescent="0.55000000000000004">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row>
    <row r="337" spans="1:25" ht="14.25" customHeight="1" x14ac:dyDescent="0.55000000000000004">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row>
    <row r="338" spans="1:25" ht="14.25" customHeight="1" x14ac:dyDescent="0.55000000000000004">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row>
    <row r="339" spans="1:25" ht="14.25" customHeight="1" x14ac:dyDescent="0.55000000000000004">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row>
    <row r="340" spans="1:25" ht="14.25" customHeight="1" x14ac:dyDescent="0.55000000000000004">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row>
    <row r="341" spans="1:25" ht="14.25" customHeight="1" x14ac:dyDescent="0.55000000000000004">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row>
    <row r="342" spans="1:25" ht="14.25" customHeight="1" x14ac:dyDescent="0.55000000000000004">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row>
    <row r="343" spans="1:25" ht="14.25" customHeight="1" x14ac:dyDescent="0.55000000000000004">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row>
    <row r="344" spans="1:25" ht="14.25" customHeight="1" x14ac:dyDescent="0.55000000000000004">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row>
    <row r="345" spans="1:25" ht="14.25" customHeight="1" x14ac:dyDescent="0.55000000000000004">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row>
    <row r="346" spans="1:25" ht="14.25" customHeight="1" x14ac:dyDescent="0.55000000000000004">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row>
    <row r="347" spans="1:25" ht="14.25" customHeight="1" x14ac:dyDescent="0.55000000000000004">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row>
    <row r="348" spans="1:25" ht="14.25" customHeight="1" x14ac:dyDescent="0.55000000000000004">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row>
    <row r="349" spans="1:25" ht="14.25" customHeight="1" x14ac:dyDescent="0.55000000000000004">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row>
    <row r="350" spans="1:25" ht="14.25" customHeight="1" x14ac:dyDescent="0.55000000000000004">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row>
    <row r="351" spans="1:25" ht="14.25" customHeight="1" x14ac:dyDescent="0.55000000000000004">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row>
    <row r="352" spans="1:25" ht="14.25" customHeight="1" x14ac:dyDescent="0.55000000000000004">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row>
    <row r="353" spans="1:25" ht="14.25" customHeight="1" x14ac:dyDescent="0.55000000000000004">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row>
    <row r="354" spans="1:25" ht="14.25" customHeight="1" x14ac:dyDescent="0.55000000000000004">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row>
    <row r="355" spans="1:25" ht="14.25" customHeight="1" x14ac:dyDescent="0.55000000000000004">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row>
    <row r="356" spans="1:25" ht="14.25" customHeight="1" x14ac:dyDescent="0.55000000000000004">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row>
    <row r="357" spans="1:25" ht="14.25" customHeight="1" x14ac:dyDescent="0.55000000000000004">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row>
    <row r="358" spans="1:25" ht="14.25" customHeight="1" x14ac:dyDescent="0.55000000000000004">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row>
    <row r="359" spans="1:25" ht="14.25" customHeight="1" x14ac:dyDescent="0.55000000000000004">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row>
    <row r="360" spans="1:25" ht="14.25" customHeight="1" x14ac:dyDescent="0.55000000000000004">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row>
    <row r="361" spans="1:25" ht="14.25" customHeight="1" x14ac:dyDescent="0.55000000000000004">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row>
    <row r="362" spans="1:25" ht="14.25" customHeight="1" x14ac:dyDescent="0.55000000000000004">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row>
    <row r="363" spans="1:25" ht="14.25" customHeight="1" x14ac:dyDescent="0.55000000000000004">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row>
    <row r="364" spans="1:25" ht="14.25" customHeight="1" x14ac:dyDescent="0.55000000000000004">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row>
    <row r="365" spans="1:25" ht="14.25" customHeight="1" x14ac:dyDescent="0.55000000000000004">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row>
    <row r="366" spans="1:25" ht="14.25" customHeight="1" x14ac:dyDescent="0.55000000000000004">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row>
    <row r="367" spans="1:25" ht="14.25" customHeight="1" x14ac:dyDescent="0.55000000000000004">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row>
    <row r="368" spans="1:25" ht="14.25" customHeight="1" x14ac:dyDescent="0.55000000000000004">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row>
    <row r="369" spans="1:25" ht="14.25" customHeight="1" x14ac:dyDescent="0.55000000000000004">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row>
    <row r="370" spans="1:25" ht="14.25" customHeight="1" x14ac:dyDescent="0.55000000000000004">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row>
    <row r="371" spans="1:25" ht="14.25" customHeight="1" x14ac:dyDescent="0.55000000000000004">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row>
    <row r="372" spans="1:25" ht="14.25" customHeight="1" x14ac:dyDescent="0.55000000000000004">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row>
    <row r="373" spans="1:25" ht="14.25" customHeight="1" x14ac:dyDescent="0.55000000000000004">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row>
    <row r="374" spans="1:25" ht="14.25" customHeight="1" x14ac:dyDescent="0.55000000000000004">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row>
    <row r="375" spans="1:25" ht="14.25" customHeight="1" x14ac:dyDescent="0.55000000000000004">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row>
    <row r="376" spans="1:25" ht="14.25" customHeight="1" x14ac:dyDescent="0.55000000000000004">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row>
    <row r="377" spans="1:25" ht="14.25" customHeight="1" x14ac:dyDescent="0.55000000000000004">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row>
    <row r="378" spans="1:25" ht="14.25" customHeight="1" x14ac:dyDescent="0.55000000000000004">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row>
    <row r="379" spans="1:25" ht="14.25" customHeight="1" x14ac:dyDescent="0.55000000000000004">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row>
    <row r="380" spans="1:25" ht="14.25" customHeight="1" x14ac:dyDescent="0.55000000000000004">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row>
    <row r="381" spans="1:25" ht="14.25" customHeight="1" x14ac:dyDescent="0.55000000000000004">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row>
    <row r="382" spans="1:25" ht="14.25" customHeight="1" x14ac:dyDescent="0.55000000000000004">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row>
    <row r="383" spans="1:25" ht="14.25" customHeight="1" x14ac:dyDescent="0.55000000000000004">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row>
    <row r="384" spans="1:25" ht="14.25" customHeight="1" x14ac:dyDescent="0.55000000000000004">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row>
    <row r="385" spans="1:25" ht="14.25" customHeight="1" x14ac:dyDescent="0.55000000000000004">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row>
    <row r="386" spans="1:25" ht="14.25" customHeight="1" x14ac:dyDescent="0.55000000000000004">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row>
    <row r="387" spans="1:25" ht="14.25" customHeight="1" x14ac:dyDescent="0.55000000000000004">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row>
    <row r="388" spans="1:25" ht="14.25" customHeight="1" x14ac:dyDescent="0.55000000000000004">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row>
    <row r="389" spans="1:25" ht="14.25" customHeight="1" x14ac:dyDescent="0.55000000000000004">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row>
    <row r="390" spans="1:25" ht="14.25" customHeight="1" x14ac:dyDescent="0.55000000000000004">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row>
    <row r="391" spans="1:25" ht="14.25" customHeight="1" x14ac:dyDescent="0.55000000000000004">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row>
    <row r="392" spans="1:25" ht="14.25" customHeight="1" x14ac:dyDescent="0.55000000000000004">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row>
    <row r="393" spans="1:25" ht="14.25" customHeight="1" x14ac:dyDescent="0.55000000000000004">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row>
    <row r="394" spans="1:25" ht="14.25" customHeight="1" x14ac:dyDescent="0.55000000000000004">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row>
    <row r="395" spans="1:25" ht="14.25" customHeight="1" x14ac:dyDescent="0.55000000000000004">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row>
    <row r="396" spans="1:25" ht="14.25" customHeight="1" x14ac:dyDescent="0.55000000000000004">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row>
    <row r="397" spans="1:25" ht="14.25" customHeight="1" x14ac:dyDescent="0.55000000000000004">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row>
    <row r="398" spans="1:25" ht="14.25" customHeight="1" x14ac:dyDescent="0.55000000000000004">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row>
    <row r="399" spans="1:25" ht="14.25" customHeight="1" x14ac:dyDescent="0.55000000000000004">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row>
    <row r="400" spans="1:25" ht="14.25" customHeight="1" x14ac:dyDescent="0.55000000000000004">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row>
    <row r="401" spans="1:25" ht="14.25" customHeight="1" x14ac:dyDescent="0.55000000000000004">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row>
    <row r="402" spans="1:25" ht="14.25" customHeight="1" x14ac:dyDescent="0.55000000000000004">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row>
    <row r="403" spans="1:25" ht="14.25" customHeight="1" x14ac:dyDescent="0.55000000000000004">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row>
    <row r="404" spans="1:25" ht="14.25" customHeight="1" x14ac:dyDescent="0.55000000000000004">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row>
    <row r="405" spans="1:25" ht="14.25" customHeight="1" x14ac:dyDescent="0.55000000000000004">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row>
    <row r="406" spans="1:25" ht="14.25" customHeight="1" x14ac:dyDescent="0.55000000000000004">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row>
    <row r="407" spans="1:25" ht="14.25" customHeight="1" x14ac:dyDescent="0.55000000000000004">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row>
    <row r="408" spans="1:25" ht="14.25" customHeight="1" x14ac:dyDescent="0.55000000000000004">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row>
    <row r="409" spans="1:25" ht="14.25" customHeight="1" x14ac:dyDescent="0.55000000000000004">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row>
    <row r="410" spans="1:25" ht="14.25" customHeight="1" x14ac:dyDescent="0.55000000000000004">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row>
    <row r="411" spans="1:25" ht="14.25" customHeight="1" x14ac:dyDescent="0.55000000000000004">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row>
    <row r="412" spans="1:25" ht="14.25" customHeight="1" x14ac:dyDescent="0.55000000000000004">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row>
    <row r="413" spans="1:25" ht="14.25" customHeight="1" x14ac:dyDescent="0.55000000000000004">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row>
    <row r="414" spans="1:25" ht="14.25" customHeight="1" x14ac:dyDescent="0.55000000000000004">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row>
    <row r="415" spans="1:25" ht="14.25" customHeight="1" x14ac:dyDescent="0.55000000000000004">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row>
    <row r="416" spans="1:25" ht="14.25" customHeight="1" x14ac:dyDescent="0.55000000000000004">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row>
    <row r="417" spans="1:25" ht="14.25" customHeight="1" x14ac:dyDescent="0.55000000000000004">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row>
    <row r="418" spans="1:25" ht="14.25" customHeight="1" x14ac:dyDescent="0.55000000000000004">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row>
    <row r="419" spans="1:25" ht="14.25" customHeight="1" x14ac:dyDescent="0.55000000000000004">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row>
    <row r="420" spans="1:25" ht="14.25" customHeight="1" x14ac:dyDescent="0.55000000000000004">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row>
    <row r="421" spans="1:25" ht="14.25" customHeight="1" x14ac:dyDescent="0.55000000000000004">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row>
    <row r="422" spans="1:25" ht="14.25" customHeight="1" x14ac:dyDescent="0.55000000000000004">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row>
    <row r="423" spans="1:25" ht="14.25" customHeight="1" x14ac:dyDescent="0.55000000000000004">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row>
    <row r="424" spans="1:25" ht="14.25" customHeight="1" x14ac:dyDescent="0.55000000000000004">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row>
    <row r="425" spans="1:25" ht="14.25" customHeight="1" x14ac:dyDescent="0.55000000000000004">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row>
    <row r="426" spans="1:25" ht="14.25" customHeight="1" x14ac:dyDescent="0.55000000000000004">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row>
    <row r="427" spans="1:25" ht="14.25" customHeight="1" x14ac:dyDescent="0.55000000000000004">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row>
    <row r="428" spans="1:25" ht="14.25" customHeight="1" x14ac:dyDescent="0.55000000000000004">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row>
    <row r="429" spans="1:25" ht="14.25" customHeight="1" x14ac:dyDescent="0.55000000000000004">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row>
    <row r="430" spans="1:25" ht="14.25" customHeight="1" x14ac:dyDescent="0.55000000000000004">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row>
    <row r="431" spans="1:25" ht="14.25" customHeight="1" x14ac:dyDescent="0.55000000000000004">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row>
    <row r="432" spans="1:25" ht="14.25" customHeight="1" x14ac:dyDescent="0.55000000000000004">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row>
    <row r="433" spans="1:25" ht="14.25" customHeight="1" x14ac:dyDescent="0.55000000000000004">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row>
    <row r="434" spans="1:25" ht="14.25" customHeight="1" x14ac:dyDescent="0.55000000000000004">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row>
    <row r="435" spans="1:25" ht="14.25" customHeight="1" x14ac:dyDescent="0.55000000000000004">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row>
    <row r="436" spans="1:25" ht="14.25" customHeight="1" x14ac:dyDescent="0.55000000000000004">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row>
    <row r="437" spans="1:25" ht="14.25" customHeight="1" x14ac:dyDescent="0.55000000000000004">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row>
    <row r="438" spans="1:25" ht="14.25" customHeight="1" x14ac:dyDescent="0.55000000000000004">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row>
    <row r="439" spans="1:25" ht="14.25" customHeight="1" x14ac:dyDescent="0.55000000000000004">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row>
    <row r="440" spans="1:25" ht="14.25" customHeight="1" x14ac:dyDescent="0.55000000000000004">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row>
    <row r="441" spans="1:25" ht="14.25" customHeight="1" x14ac:dyDescent="0.55000000000000004">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row>
    <row r="442" spans="1:25" ht="14.25" customHeight="1" x14ac:dyDescent="0.55000000000000004">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row>
    <row r="443" spans="1:25" ht="14.25" customHeight="1" x14ac:dyDescent="0.55000000000000004">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row>
    <row r="444" spans="1:25" ht="14.25" customHeight="1" x14ac:dyDescent="0.55000000000000004">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row>
    <row r="445" spans="1:25" ht="14.25" customHeight="1" x14ac:dyDescent="0.55000000000000004">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row>
    <row r="446" spans="1:25" ht="14.25" customHeight="1" x14ac:dyDescent="0.55000000000000004">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row>
    <row r="447" spans="1:25" ht="14.25" customHeight="1" x14ac:dyDescent="0.55000000000000004">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row>
    <row r="448" spans="1:25" ht="14.25" customHeight="1" x14ac:dyDescent="0.55000000000000004">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row>
    <row r="449" spans="1:25" ht="14.25" customHeight="1" x14ac:dyDescent="0.55000000000000004">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row>
    <row r="450" spans="1:25" ht="14.25" customHeight="1" x14ac:dyDescent="0.55000000000000004">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row>
    <row r="451" spans="1:25" ht="14.25" customHeight="1" x14ac:dyDescent="0.55000000000000004">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row>
    <row r="452" spans="1:25" ht="14.25" customHeight="1" x14ac:dyDescent="0.55000000000000004">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row>
    <row r="453" spans="1:25" ht="14.25" customHeight="1" x14ac:dyDescent="0.55000000000000004">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row>
    <row r="454" spans="1:25" ht="14.25" customHeight="1" x14ac:dyDescent="0.55000000000000004">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row>
    <row r="455" spans="1:25" ht="14.25" customHeight="1" x14ac:dyDescent="0.55000000000000004">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row>
    <row r="456" spans="1:25" ht="14.25" customHeight="1" x14ac:dyDescent="0.55000000000000004">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row>
    <row r="457" spans="1:25" ht="14.25" customHeight="1" x14ac:dyDescent="0.55000000000000004">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row>
    <row r="458" spans="1:25" ht="14.25" customHeight="1" x14ac:dyDescent="0.55000000000000004">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row>
    <row r="459" spans="1:25" ht="14.25" customHeight="1" x14ac:dyDescent="0.55000000000000004">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row>
    <row r="460" spans="1:25" ht="14.25" customHeight="1" x14ac:dyDescent="0.55000000000000004">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row>
    <row r="461" spans="1:25" ht="14.25" customHeight="1" x14ac:dyDescent="0.55000000000000004">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row>
    <row r="462" spans="1:25" ht="14.25" customHeight="1" x14ac:dyDescent="0.55000000000000004">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row>
    <row r="463" spans="1:25" ht="14.25" customHeight="1" x14ac:dyDescent="0.55000000000000004">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row>
    <row r="464" spans="1:25" ht="14.25" customHeight="1" x14ac:dyDescent="0.55000000000000004">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row>
    <row r="465" spans="1:25" ht="14.25" customHeight="1" x14ac:dyDescent="0.55000000000000004">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row>
    <row r="466" spans="1:25" ht="14.25" customHeight="1" x14ac:dyDescent="0.55000000000000004">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row>
    <row r="467" spans="1:25" ht="14.25" customHeight="1" x14ac:dyDescent="0.55000000000000004">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row>
    <row r="468" spans="1:25" ht="14.25" customHeight="1" x14ac:dyDescent="0.55000000000000004">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row>
    <row r="469" spans="1:25" ht="14.25" customHeight="1" x14ac:dyDescent="0.55000000000000004">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row>
    <row r="470" spans="1:25" ht="14.25" customHeight="1" x14ac:dyDescent="0.55000000000000004">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row>
    <row r="471" spans="1:25" ht="14.25" customHeight="1" x14ac:dyDescent="0.55000000000000004">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row>
    <row r="472" spans="1:25" ht="14.25" customHeight="1" x14ac:dyDescent="0.55000000000000004">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row>
    <row r="473" spans="1:25" ht="14.25" customHeight="1" x14ac:dyDescent="0.55000000000000004">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row>
    <row r="474" spans="1:25" ht="14.25" customHeight="1" x14ac:dyDescent="0.55000000000000004">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row>
    <row r="475" spans="1:25" ht="14.25" customHeight="1" x14ac:dyDescent="0.55000000000000004">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row>
    <row r="476" spans="1:25" ht="14.25" customHeight="1" x14ac:dyDescent="0.55000000000000004">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row>
    <row r="477" spans="1:25" ht="14.25" customHeight="1" x14ac:dyDescent="0.55000000000000004">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row>
    <row r="478" spans="1:25" ht="14.25" customHeight="1" x14ac:dyDescent="0.55000000000000004">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row>
    <row r="479" spans="1:25" ht="14.25" customHeight="1" x14ac:dyDescent="0.55000000000000004">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row>
    <row r="480" spans="1:25" ht="14.25" customHeight="1" x14ac:dyDescent="0.55000000000000004">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row>
    <row r="481" spans="1:25" ht="14.25" customHeight="1" x14ac:dyDescent="0.55000000000000004">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row>
    <row r="482" spans="1:25" ht="14.25" customHeight="1" x14ac:dyDescent="0.55000000000000004">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row>
    <row r="483" spans="1:25" ht="14.25" customHeight="1" x14ac:dyDescent="0.55000000000000004">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row>
    <row r="484" spans="1:25" ht="14.25" customHeight="1" x14ac:dyDescent="0.55000000000000004">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row>
    <row r="485" spans="1:25" ht="14.25" customHeight="1" x14ac:dyDescent="0.55000000000000004">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row>
    <row r="486" spans="1:25" ht="14.25" customHeight="1" x14ac:dyDescent="0.55000000000000004">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row>
    <row r="487" spans="1:25" ht="14.25" customHeight="1" x14ac:dyDescent="0.55000000000000004">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row>
    <row r="488" spans="1:25" ht="14.25" customHeight="1" x14ac:dyDescent="0.55000000000000004">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row>
    <row r="489" spans="1:25" ht="14.25" customHeight="1" x14ac:dyDescent="0.55000000000000004">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row>
    <row r="490" spans="1:25" ht="14.25" customHeight="1" x14ac:dyDescent="0.55000000000000004">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row>
    <row r="491" spans="1:25" ht="14.25" customHeight="1" x14ac:dyDescent="0.55000000000000004">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row>
    <row r="492" spans="1:25" ht="14.25" customHeight="1" x14ac:dyDescent="0.55000000000000004">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row>
    <row r="493" spans="1:25" ht="14.25" customHeight="1" x14ac:dyDescent="0.55000000000000004">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row>
    <row r="494" spans="1:25" ht="14.25" customHeight="1" x14ac:dyDescent="0.55000000000000004">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row>
    <row r="495" spans="1:25" ht="14.25" customHeight="1" x14ac:dyDescent="0.55000000000000004">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row>
    <row r="496" spans="1:25" ht="14.25" customHeight="1" x14ac:dyDescent="0.55000000000000004">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row>
    <row r="497" spans="1:25" ht="14.25" customHeight="1" x14ac:dyDescent="0.55000000000000004">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row>
    <row r="498" spans="1:25" ht="14.25" customHeight="1" x14ac:dyDescent="0.55000000000000004">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row>
    <row r="499" spans="1:25" ht="14.25" customHeight="1" x14ac:dyDescent="0.55000000000000004">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row>
    <row r="500" spans="1:25" ht="14.25" customHeight="1" x14ac:dyDescent="0.55000000000000004">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row>
    <row r="501" spans="1:25" ht="14.25" customHeight="1" x14ac:dyDescent="0.55000000000000004">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row>
    <row r="502" spans="1:25" ht="14.25" customHeight="1" x14ac:dyDescent="0.55000000000000004">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row>
    <row r="503" spans="1:25" ht="14.25" customHeight="1" x14ac:dyDescent="0.55000000000000004">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row>
    <row r="504" spans="1:25" ht="14.25" customHeight="1" x14ac:dyDescent="0.55000000000000004">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row>
    <row r="505" spans="1:25" ht="14.25" customHeight="1" x14ac:dyDescent="0.55000000000000004">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row>
    <row r="506" spans="1:25" ht="14.25" customHeight="1" x14ac:dyDescent="0.55000000000000004">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row>
    <row r="507" spans="1:25" ht="14.25" customHeight="1" x14ac:dyDescent="0.55000000000000004">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row>
    <row r="508" spans="1:25" ht="14.25" customHeight="1" x14ac:dyDescent="0.55000000000000004">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row>
    <row r="509" spans="1:25" ht="14.25" customHeight="1" x14ac:dyDescent="0.55000000000000004">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row>
    <row r="510" spans="1:25" ht="14.25" customHeight="1" x14ac:dyDescent="0.55000000000000004">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row>
    <row r="511" spans="1:25" ht="14.25" customHeight="1" x14ac:dyDescent="0.55000000000000004">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row>
    <row r="512" spans="1:25" ht="14.25" customHeight="1" x14ac:dyDescent="0.55000000000000004">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row>
    <row r="513" spans="1:25" ht="14.25" customHeight="1" x14ac:dyDescent="0.55000000000000004">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row>
    <row r="514" spans="1:25" ht="14.25" customHeight="1" x14ac:dyDescent="0.55000000000000004">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row>
    <row r="515" spans="1:25" ht="14.25" customHeight="1" x14ac:dyDescent="0.55000000000000004">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row>
    <row r="516" spans="1:25" ht="14.25" customHeight="1" x14ac:dyDescent="0.55000000000000004">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row>
    <row r="517" spans="1:25" ht="14.25" customHeight="1" x14ac:dyDescent="0.55000000000000004">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row>
    <row r="518" spans="1:25" ht="14.25" customHeight="1" x14ac:dyDescent="0.55000000000000004">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row>
    <row r="519" spans="1:25" ht="14.25" customHeight="1" x14ac:dyDescent="0.55000000000000004">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row>
    <row r="520" spans="1:25" ht="14.25" customHeight="1" x14ac:dyDescent="0.55000000000000004">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row>
    <row r="521" spans="1:25" ht="14.25" customHeight="1" x14ac:dyDescent="0.55000000000000004">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row>
    <row r="522" spans="1:25" ht="14.25" customHeight="1" x14ac:dyDescent="0.55000000000000004">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row>
    <row r="523" spans="1:25" ht="14.25" customHeight="1" x14ac:dyDescent="0.55000000000000004">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row>
    <row r="524" spans="1:25" ht="14.25" customHeight="1" x14ac:dyDescent="0.55000000000000004">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row>
    <row r="525" spans="1:25" ht="14.25" customHeight="1" x14ac:dyDescent="0.55000000000000004">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row>
    <row r="526" spans="1:25" ht="14.25" customHeight="1" x14ac:dyDescent="0.55000000000000004">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row>
    <row r="527" spans="1:25" ht="14.25" customHeight="1" x14ac:dyDescent="0.55000000000000004">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row>
    <row r="528" spans="1:25" ht="14.25" customHeight="1" x14ac:dyDescent="0.55000000000000004">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row>
    <row r="529" spans="1:25" ht="14.25" customHeight="1" x14ac:dyDescent="0.55000000000000004">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row>
    <row r="530" spans="1:25" ht="14.25" customHeight="1" x14ac:dyDescent="0.55000000000000004">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row>
    <row r="531" spans="1:25" ht="14.25" customHeight="1" x14ac:dyDescent="0.55000000000000004">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row>
    <row r="532" spans="1:25" ht="14.25" customHeight="1" x14ac:dyDescent="0.55000000000000004">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row>
    <row r="533" spans="1:25" ht="14.25" customHeight="1" x14ac:dyDescent="0.55000000000000004">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row>
    <row r="534" spans="1:25" ht="14.25" customHeight="1" x14ac:dyDescent="0.55000000000000004">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row>
    <row r="535" spans="1:25" ht="14.25" customHeight="1" x14ac:dyDescent="0.55000000000000004">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row>
    <row r="536" spans="1:25" ht="14.25" customHeight="1" x14ac:dyDescent="0.55000000000000004">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row>
    <row r="537" spans="1:25" ht="14.25" customHeight="1" x14ac:dyDescent="0.55000000000000004">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row>
    <row r="538" spans="1:25" ht="14.25" customHeight="1" x14ac:dyDescent="0.55000000000000004">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row>
    <row r="539" spans="1:25" ht="14.25" customHeight="1" x14ac:dyDescent="0.55000000000000004">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row>
    <row r="540" spans="1:25" ht="14.25" customHeight="1" x14ac:dyDescent="0.55000000000000004">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row>
    <row r="541" spans="1:25" ht="14.25" customHeight="1" x14ac:dyDescent="0.55000000000000004">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row>
    <row r="542" spans="1:25" ht="14.25" customHeight="1" x14ac:dyDescent="0.55000000000000004">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row>
    <row r="543" spans="1:25" ht="14.25" customHeight="1" x14ac:dyDescent="0.55000000000000004">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row>
    <row r="544" spans="1:25" ht="14.25" customHeight="1" x14ac:dyDescent="0.55000000000000004">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row>
    <row r="545" spans="1:25" ht="14.25" customHeight="1" x14ac:dyDescent="0.55000000000000004">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row>
    <row r="546" spans="1:25" ht="14.25" customHeight="1" x14ac:dyDescent="0.55000000000000004">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row>
    <row r="547" spans="1:25" ht="14.25" customHeight="1" x14ac:dyDescent="0.55000000000000004">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row>
    <row r="548" spans="1:25" ht="14.25" customHeight="1" x14ac:dyDescent="0.55000000000000004">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row>
    <row r="549" spans="1:25" ht="14.25" customHeight="1" x14ac:dyDescent="0.55000000000000004">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row>
    <row r="550" spans="1:25" ht="14.25" customHeight="1" x14ac:dyDescent="0.55000000000000004">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row>
    <row r="551" spans="1:25" ht="14.25" customHeight="1" x14ac:dyDescent="0.55000000000000004">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row>
    <row r="552" spans="1:25" ht="14.25" customHeight="1" x14ac:dyDescent="0.55000000000000004">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row>
    <row r="553" spans="1:25" ht="14.25" customHeight="1" x14ac:dyDescent="0.55000000000000004">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row>
    <row r="554" spans="1:25" ht="14.25" customHeight="1" x14ac:dyDescent="0.55000000000000004">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row>
    <row r="555" spans="1:25" ht="14.25" customHeight="1" x14ac:dyDescent="0.55000000000000004">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row>
    <row r="556" spans="1:25" ht="14.25" customHeight="1" x14ac:dyDescent="0.55000000000000004">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row>
    <row r="557" spans="1:25" ht="14.25" customHeight="1" x14ac:dyDescent="0.55000000000000004">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row>
    <row r="558" spans="1:25" ht="14.25" customHeight="1" x14ac:dyDescent="0.55000000000000004">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row>
    <row r="559" spans="1:25" ht="14.25" customHeight="1" x14ac:dyDescent="0.55000000000000004">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row>
    <row r="560" spans="1:25" ht="14.25" customHeight="1" x14ac:dyDescent="0.55000000000000004">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row>
    <row r="561" spans="1:25" ht="14.25" customHeight="1" x14ac:dyDescent="0.55000000000000004">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row>
    <row r="562" spans="1:25" ht="14.25" customHeight="1" x14ac:dyDescent="0.55000000000000004">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row>
    <row r="563" spans="1:25" ht="14.25" customHeight="1" x14ac:dyDescent="0.55000000000000004">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row>
    <row r="564" spans="1:25" ht="14.25" customHeight="1" x14ac:dyDescent="0.55000000000000004">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row>
    <row r="565" spans="1:25" ht="14.25" customHeight="1" x14ac:dyDescent="0.55000000000000004">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row>
    <row r="566" spans="1:25" ht="14.25" customHeight="1" x14ac:dyDescent="0.55000000000000004">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row>
    <row r="567" spans="1:25" ht="14.25" customHeight="1" x14ac:dyDescent="0.55000000000000004">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row>
    <row r="568" spans="1:25" ht="14.25" customHeight="1" x14ac:dyDescent="0.55000000000000004">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row>
    <row r="569" spans="1:25" ht="14.25" customHeight="1" x14ac:dyDescent="0.55000000000000004">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row>
    <row r="570" spans="1:25" ht="14.25" customHeight="1" x14ac:dyDescent="0.55000000000000004">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row>
    <row r="571" spans="1:25" ht="14.25" customHeight="1" x14ac:dyDescent="0.55000000000000004">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row>
    <row r="572" spans="1:25" ht="14.25" customHeight="1" x14ac:dyDescent="0.55000000000000004">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row>
    <row r="573" spans="1:25" ht="14.25" customHeight="1" x14ac:dyDescent="0.55000000000000004">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row>
    <row r="574" spans="1:25" ht="14.25" customHeight="1" x14ac:dyDescent="0.55000000000000004">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row>
    <row r="575" spans="1:25" ht="14.25" customHeight="1" x14ac:dyDescent="0.55000000000000004">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row>
    <row r="576" spans="1:25" ht="14.25" customHeight="1" x14ac:dyDescent="0.55000000000000004">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row>
    <row r="577" spans="1:25" ht="14.25" customHeight="1" x14ac:dyDescent="0.55000000000000004">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row>
    <row r="578" spans="1:25" ht="14.25" customHeight="1" x14ac:dyDescent="0.55000000000000004">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row>
    <row r="579" spans="1:25" ht="14.25" customHeight="1" x14ac:dyDescent="0.55000000000000004">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row>
    <row r="580" spans="1:25" ht="14.25" customHeight="1" x14ac:dyDescent="0.55000000000000004">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row>
    <row r="581" spans="1:25" ht="14.25" customHeight="1" x14ac:dyDescent="0.55000000000000004">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row>
    <row r="582" spans="1:25" ht="14.25" customHeight="1" x14ac:dyDescent="0.55000000000000004">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row>
    <row r="583" spans="1:25" ht="14.25" customHeight="1" x14ac:dyDescent="0.55000000000000004">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row>
    <row r="584" spans="1:25" ht="14.25" customHeight="1" x14ac:dyDescent="0.55000000000000004">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row>
    <row r="585" spans="1:25" ht="14.25" customHeight="1" x14ac:dyDescent="0.55000000000000004">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row>
    <row r="586" spans="1:25" ht="14.25" customHeight="1" x14ac:dyDescent="0.55000000000000004">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row>
    <row r="587" spans="1:25" ht="14.25" customHeight="1" x14ac:dyDescent="0.55000000000000004">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row>
    <row r="588" spans="1:25" ht="14.25" customHeight="1" x14ac:dyDescent="0.55000000000000004">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row>
    <row r="589" spans="1:25" ht="14.25" customHeight="1" x14ac:dyDescent="0.55000000000000004">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row>
    <row r="590" spans="1:25" ht="14.25" customHeight="1" x14ac:dyDescent="0.55000000000000004">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row>
    <row r="591" spans="1:25" ht="14.25" customHeight="1" x14ac:dyDescent="0.55000000000000004">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row>
    <row r="592" spans="1:25" ht="14.25" customHeight="1" x14ac:dyDescent="0.55000000000000004">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row>
    <row r="593" spans="1:25" ht="14.25" customHeight="1" x14ac:dyDescent="0.55000000000000004">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row>
    <row r="594" spans="1:25" ht="14.25" customHeight="1" x14ac:dyDescent="0.55000000000000004">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row>
    <row r="595" spans="1:25" ht="14.25" customHeight="1" x14ac:dyDescent="0.55000000000000004">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row>
    <row r="596" spans="1:25" ht="14.25" customHeight="1" x14ac:dyDescent="0.55000000000000004">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row>
    <row r="597" spans="1:25" ht="14.25" customHeight="1" x14ac:dyDescent="0.55000000000000004">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row>
    <row r="598" spans="1:25" ht="14.25" customHeight="1" x14ac:dyDescent="0.55000000000000004">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row>
    <row r="599" spans="1:25" ht="14.25" customHeight="1" x14ac:dyDescent="0.55000000000000004">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row>
    <row r="600" spans="1:25" ht="14.25" customHeight="1" x14ac:dyDescent="0.55000000000000004">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row>
    <row r="601" spans="1:25" ht="14.25" customHeight="1" x14ac:dyDescent="0.55000000000000004">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row>
    <row r="602" spans="1:25" ht="14.25" customHeight="1" x14ac:dyDescent="0.55000000000000004">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row>
    <row r="603" spans="1:25" ht="14.25" customHeight="1" x14ac:dyDescent="0.55000000000000004">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row>
    <row r="604" spans="1:25" ht="14.25" customHeight="1" x14ac:dyDescent="0.55000000000000004">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row>
    <row r="605" spans="1:25" ht="14.25" customHeight="1" x14ac:dyDescent="0.55000000000000004">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row>
    <row r="606" spans="1:25" ht="14.25" customHeight="1" x14ac:dyDescent="0.55000000000000004">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row>
    <row r="607" spans="1:25" ht="14.25" customHeight="1" x14ac:dyDescent="0.55000000000000004">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row>
    <row r="608" spans="1:25" ht="14.25" customHeight="1" x14ac:dyDescent="0.55000000000000004">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row>
    <row r="609" spans="1:25" ht="14.25" customHeight="1" x14ac:dyDescent="0.55000000000000004">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row>
    <row r="610" spans="1:25" ht="14.25" customHeight="1" x14ac:dyDescent="0.55000000000000004">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row>
    <row r="611" spans="1:25" ht="14.25" customHeight="1" x14ac:dyDescent="0.55000000000000004">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row>
    <row r="612" spans="1:25" ht="14.25" customHeight="1" x14ac:dyDescent="0.55000000000000004">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row>
    <row r="613" spans="1:25" ht="14.25" customHeight="1" x14ac:dyDescent="0.55000000000000004">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row>
    <row r="614" spans="1:25" ht="14.25" customHeight="1" x14ac:dyDescent="0.55000000000000004">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row>
    <row r="615" spans="1:25" ht="14.25" customHeight="1" x14ac:dyDescent="0.55000000000000004">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row>
    <row r="616" spans="1:25" ht="14.25" customHeight="1" x14ac:dyDescent="0.55000000000000004">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row>
    <row r="617" spans="1:25" ht="14.25" customHeight="1" x14ac:dyDescent="0.55000000000000004">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row>
    <row r="618" spans="1:25" ht="14.25" customHeight="1" x14ac:dyDescent="0.55000000000000004">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row>
    <row r="619" spans="1:25" ht="14.25" customHeight="1" x14ac:dyDescent="0.55000000000000004">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row>
    <row r="620" spans="1:25" ht="14.25" customHeight="1" x14ac:dyDescent="0.55000000000000004">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row>
    <row r="621" spans="1:25" ht="14.25" customHeight="1" x14ac:dyDescent="0.55000000000000004">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row>
    <row r="622" spans="1:25" ht="14.25" customHeight="1" x14ac:dyDescent="0.55000000000000004">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row>
    <row r="623" spans="1:25" ht="14.25" customHeight="1" x14ac:dyDescent="0.55000000000000004">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row>
    <row r="624" spans="1:25" ht="14.25" customHeight="1" x14ac:dyDescent="0.55000000000000004">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row>
    <row r="625" spans="1:25" ht="14.25" customHeight="1" x14ac:dyDescent="0.55000000000000004">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row>
    <row r="626" spans="1:25" ht="14.25" customHeight="1" x14ac:dyDescent="0.55000000000000004">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row>
    <row r="627" spans="1:25" ht="14.25" customHeight="1" x14ac:dyDescent="0.55000000000000004">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row>
    <row r="628" spans="1:25" ht="14.25" customHeight="1" x14ac:dyDescent="0.55000000000000004">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row>
    <row r="629" spans="1:25" ht="14.25" customHeight="1" x14ac:dyDescent="0.55000000000000004">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row>
    <row r="630" spans="1:25" ht="14.25" customHeight="1" x14ac:dyDescent="0.55000000000000004">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row>
    <row r="631" spans="1:25" ht="14.25" customHeight="1" x14ac:dyDescent="0.55000000000000004">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row>
    <row r="632" spans="1:25" ht="14.25" customHeight="1" x14ac:dyDescent="0.55000000000000004">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row>
    <row r="633" spans="1:25" ht="14.25" customHeight="1" x14ac:dyDescent="0.55000000000000004">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row>
    <row r="634" spans="1:25" ht="14.25" customHeight="1" x14ac:dyDescent="0.55000000000000004">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row>
    <row r="635" spans="1:25" ht="14.25" customHeight="1" x14ac:dyDescent="0.55000000000000004">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row>
    <row r="636" spans="1:25" ht="14.25" customHeight="1" x14ac:dyDescent="0.55000000000000004">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row>
    <row r="637" spans="1:25" ht="14.25" customHeight="1" x14ac:dyDescent="0.55000000000000004">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row>
    <row r="638" spans="1:25" ht="14.25" customHeight="1" x14ac:dyDescent="0.55000000000000004">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row>
    <row r="639" spans="1:25" ht="14.25" customHeight="1" x14ac:dyDescent="0.55000000000000004">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row>
    <row r="640" spans="1:25" ht="14.25" customHeight="1" x14ac:dyDescent="0.55000000000000004">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row>
    <row r="641" spans="1:25" ht="14.25" customHeight="1" x14ac:dyDescent="0.55000000000000004">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row>
    <row r="642" spans="1:25" ht="14.25" customHeight="1" x14ac:dyDescent="0.55000000000000004">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row>
    <row r="643" spans="1:25" ht="14.25" customHeight="1" x14ac:dyDescent="0.55000000000000004">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row>
    <row r="644" spans="1:25" ht="14.25" customHeight="1" x14ac:dyDescent="0.55000000000000004">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row>
    <row r="645" spans="1:25" ht="14.25" customHeight="1" x14ac:dyDescent="0.55000000000000004">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row>
    <row r="646" spans="1:25" ht="14.25" customHeight="1" x14ac:dyDescent="0.55000000000000004">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row>
    <row r="647" spans="1:25" ht="14.25" customHeight="1" x14ac:dyDescent="0.55000000000000004">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row>
    <row r="648" spans="1:25" ht="14.25" customHeight="1" x14ac:dyDescent="0.55000000000000004">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row>
    <row r="649" spans="1:25" ht="14.25" customHeight="1" x14ac:dyDescent="0.55000000000000004">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row>
    <row r="650" spans="1:25" ht="14.25" customHeight="1" x14ac:dyDescent="0.55000000000000004">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row>
    <row r="651" spans="1:25" ht="14.25" customHeight="1" x14ac:dyDescent="0.55000000000000004">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row>
    <row r="652" spans="1:25" ht="14.25" customHeight="1" x14ac:dyDescent="0.55000000000000004">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row>
    <row r="653" spans="1:25" ht="14.25" customHeight="1" x14ac:dyDescent="0.55000000000000004">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row>
    <row r="654" spans="1:25" ht="14.25" customHeight="1" x14ac:dyDescent="0.55000000000000004">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row>
    <row r="655" spans="1:25" ht="14.25" customHeight="1" x14ac:dyDescent="0.55000000000000004">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row>
    <row r="656" spans="1:25" ht="14.25" customHeight="1" x14ac:dyDescent="0.55000000000000004">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row>
    <row r="657" spans="1:25" ht="14.25" customHeight="1" x14ac:dyDescent="0.55000000000000004">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row>
    <row r="658" spans="1:25" ht="14.25" customHeight="1" x14ac:dyDescent="0.55000000000000004">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row>
    <row r="659" spans="1:25" ht="14.25" customHeight="1" x14ac:dyDescent="0.55000000000000004">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row>
    <row r="660" spans="1:25" ht="14.25" customHeight="1" x14ac:dyDescent="0.55000000000000004">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row>
    <row r="661" spans="1:25" ht="14.25" customHeight="1" x14ac:dyDescent="0.55000000000000004">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row>
    <row r="662" spans="1:25" ht="14.25" customHeight="1" x14ac:dyDescent="0.55000000000000004">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row>
    <row r="663" spans="1:25" ht="14.25" customHeight="1" x14ac:dyDescent="0.55000000000000004">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row>
    <row r="664" spans="1:25" ht="14.25" customHeight="1" x14ac:dyDescent="0.55000000000000004">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row>
    <row r="665" spans="1:25" ht="14.25" customHeight="1" x14ac:dyDescent="0.55000000000000004">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row>
    <row r="666" spans="1:25" ht="14.25" customHeight="1" x14ac:dyDescent="0.55000000000000004">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row>
    <row r="667" spans="1:25" ht="14.25" customHeight="1" x14ac:dyDescent="0.55000000000000004">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row>
    <row r="668" spans="1:25" ht="14.25" customHeight="1" x14ac:dyDescent="0.55000000000000004">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row>
    <row r="669" spans="1:25" ht="14.25" customHeight="1" x14ac:dyDescent="0.55000000000000004">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row>
    <row r="670" spans="1:25" ht="14.25" customHeight="1" x14ac:dyDescent="0.55000000000000004">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row>
    <row r="671" spans="1:25" ht="14.25" customHeight="1" x14ac:dyDescent="0.55000000000000004">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row>
    <row r="672" spans="1:25" ht="14.25" customHeight="1" x14ac:dyDescent="0.55000000000000004">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row>
    <row r="673" spans="1:25" ht="14.25" customHeight="1" x14ac:dyDescent="0.55000000000000004">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row>
    <row r="674" spans="1:25" ht="14.25" customHeight="1" x14ac:dyDescent="0.55000000000000004">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row>
    <row r="675" spans="1:25" ht="14.25" customHeight="1" x14ac:dyDescent="0.55000000000000004">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row>
    <row r="676" spans="1:25" ht="14.25" customHeight="1" x14ac:dyDescent="0.55000000000000004">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row>
    <row r="677" spans="1:25" ht="14.25" customHeight="1" x14ac:dyDescent="0.55000000000000004">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row>
    <row r="678" spans="1:25" ht="14.25" customHeight="1" x14ac:dyDescent="0.55000000000000004">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row>
    <row r="679" spans="1:25" ht="14.25" customHeight="1" x14ac:dyDescent="0.55000000000000004">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row>
    <row r="680" spans="1:25" ht="14.25" customHeight="1" x14ac:dyDescent="0.55000000000000004">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row>
    <row r="681" spans="1:25" ht="14.25" customHeight="1" x14ac:dyDescent="0.55000000000000004">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row>
    <row r="682" spans="1:25" ht="14.25" customHeight="1" x14ac:dyDescent="0.55000000000000004">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row>
    <row r="683" spans="1:25" ht="14.25" customHeight="1" x14ac:dyDescent="0.55000000000000004">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row>
    <row r="684" spans="1:25" ht="14.25" customHeight="1" x14ac:dyDescent="0.55000000000000004">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row>
    <row r="685" spans="1:25" ht="14.25" customHeight="1" x14ac:dyDescent="0.55000000000000004">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row>
    <row r="686" spans="1:25" ht="14.25" customHeight="1" x14ac:dyDescent="0.55000000000000004">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row>
    <row r="687" spans="1:25" ht="14.25" customHeight="1" x14ac:dyDescent="0.55000000000000004">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row>
    <row r="688" spans="1:25" ht="14.25" customHeight="1" x14ac:dyDescent="0.55000000000000004">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row>
    <row r="689" spans="1:25" ht="14.25" customHeight="1" x14ac:dyDescent="0.55000000000000004">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row>
    <row r="690" spans="1:25" ht="14.25" customHeight="1" x14ac:dyDescent="0.55000000000000004">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row>
    <row r="691" spans="1:25" ht="14.25" customHeight="1" x14ac:dyDescent="0.55000000000000004">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row>
    <row r="692" spans="1:25" ht="14.25" customHeight="1" x14ac:dyDescent="0.55000000000000004">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row>
    <row r="693" spans="1:25" ht="14.25" customHeight="1" x14ac:dyDescent="0.55000000000000004">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row>
    <row r="694" spans="1:25" ht="14.25" customHeight="1" x14ac:dyDescent="0.55000000000000004">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row>
    <row r="695" spans="1:25" ht="14.25" customHeight="1" x14ac:dyDescent="0.55000000000000004">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row>
    <row r="696" spans="1:25" ht="14.25" customHeight="1" x14ac:dyDescent="0.55000000000000004">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row>
    <row r="697" spans="1:25" ht="14.25" customHeight="1" x14ac:dyDescent="0.55000000000000004">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row>
    <row r="698" spans="1:25" ht="14.25" customHeight="1" x14ac:dyDescent="0.55000000000000004">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row>
    <row r="699" spans="1:25" ht="14.25" customHeight="1" x14ac:dyDescent="0.55000000000000004">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row>
    <row r="700" spans="1:25" ht="14.25" customHeight="1" x14ac:dyDescent="0.55000000000000004">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row>
    <row r="701" spans="1:25" ht="14.25" customHeight="1" x14ac:dyDescent="0.55000000000000004">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row>
    <row r="702" spans="1:25" ht="14.25" customHeight="1" x14ac:dyDescent="0.55000000000000004">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row>
    <row r="703" spans="1:25" ht="14.25" customHeight="1" x14ac:dyDescent="0.55000000000000004">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row>
    <row r="704" spans="1:25" ht="14.25" customHeight="1" x14ac:dyDescent="0.55000000000000004">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row>
    <row r="705" spans="1:25" ht="14.25" customHeight="1" x14ac:dyDescent="0.55000000000000004">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row>
    <row r="706" spans="1:25" ht="14.25" customHeight="1" x14ac:dyDescent="0.55000000000000004">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row>
    <row r="707" spans="1:25" ht="14.25" customHeight="1" x14ac:dyDescent="0.55000000000000004">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row>
    <row r="708" spans="1:25" ht="14.25" customHeight="1" x14ac:dyDescent="0.55000000000000004">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row>
    <row r="709" spans="1:25" ht="14.25" customHeight="1" x14ac:dyDescent="0.55000000000000004">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row>
    <row r="710" spans="1:25" ht="14.25" customHeight="1" x14ac:dyDescent="0.55000000000000004">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row>
    <row r="711" spans="1:25" ht="14.25" customHeight="1" x14ac:dyDescent="0.55000000000000004">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row>
    <row r="712" spans="1:25" ht="14.25" customHeight="1" x14ac:dyDescent="0.55000000000000004">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row>
    <row r="713" spans="1:25" ht="14.25" customHeight="1" x14ac:dyDescent="0.55000000000000004">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row>
    <row r="714" spans="1:25" ht="14.25" customHeight="1" x14ac:dyDescent="0.55000000000000004">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row>
    <row r="715" spans="1:25" ht="14.25" customHeight="1" x14ac:dyDescent="0.55000000000000004">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row>
    <row r="716" spans="1:25" ht="14.25" customHeight="1" x14ac:dyDescent="0.55000000000000004">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row>
    <row r="717" spans="1:25" ht="14.25" customHeight="1" x14ac:dyDescent="0.55000000000000004">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row>
    <row r="718" spans="1:25" ht="14.25" customHeight="1" x14ac:dyDescent="0.55000000000000004">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row>
    <row r="719" spans="1:25" ht="14.25" customHeight="1" x14ac:dyDescent="0.55000000000000004">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row>
    <row r="720" spans="1:25" ht="14.25" customHeight="1" x14ac:dyDescent="0.55000000000000004">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row>
    <row r="721" spans="1:25" ht="14.25" customHeight="1" x14ac:dyDescent="0.55000000000000004">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row>
    <row r="722" spans="1:25" ht="14.25" customHeight="1" x14ac:dyDescent="0.55000000000000004">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row>
    <row r="723" spans="1:25" ht="14.25" customHeight="1" x14ac:dyDescent="0.55000000000000004">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row>
    <row r="724" spans="1:25" ht="14.25" customHeight="1" x14ac:dyDescent="0.55000000000000004">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row>
    <row r="725" spans="1:25" ht="14.25" customHeight="1" x14ac:dyDescent="0.55000000000000004">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row>
    <row r="726" spans="1:25" ht="14.25" customHeight="1" x14ac:dyDescent="0.55000000000000004">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row>
    <row r="727" spans="1:25" ht="14.25" customHeight="1" x14ac:dyDescent="0.55000000000000004">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row>
    <row r="728" spans="1:25" ht="14.25" customHeight="1" x14ac:dyDescent="0.55000000000000004">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row>
    <row r="729" spans="1:25" ht="14.25" customHeight="1" x14ac:dyDescent="0.55000000000000004">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row>
    <row r="730" spans="1:25" ht="14.25" customHeight="1" x14ac:dyDescent="0.55000000000000004">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row>
    <row r="731" spans="1:25" ht="14.25" customHeight="1" x14ac:dyDescent="0.55000000000000004">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row>
    <row r="732" spans="1:25" ht="14.25" customHeight="1" x14ac:dyDescent="0.55000000000000004">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row>
    <row r="733" spans="1:25" ht="14.25" customHeight="1" x14ac:dyDescent="0.55000000000000004">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row>
    <row r="734" spans="1:25" ht="14.25" customHeight="1" x14ac:dyDescent="0.55000000000000004">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row>
    <row r="735" spans="1:25" ht="14.25" customHeight="1" x14ac:dyDescent="0.55000000000000004">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row>
    <row r="736" spans="1:25" ht="14.25" customHeight="1" x14ac:dyDescent="0.55000000000000004">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row>
    <row r="737" spans="1:25" ht="14.25" customHeight="1" x14ac:dyDescent="0.55000000000000004">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row>
    <row r="738" spans="1:25" ht="14.25" customHeight="1" x14ac:dyDescent="0.55000000000000004">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row>
    <row r="739" spans="1:25" ht="14.25" customHeight="1" x14ac:dyDescent="0.55000000000000004">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row>
    <row r="740" spans="1:25" ht="14.25" customHeight="1" x14ac:dyDescent="0.55000000000000004">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row>
    <row r="741" spans="1:25" ht="14.25" customHeight="1" x14ac:dyDescent="0.55000000000000004">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row>
    <row r="742" spans="1:25" ht="14.25" customHeight="1" x14ac:dyDescent="0.55000000000000004">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row>
    <row r="743" spans="1:25" ht="14.25" customHeight="1" x14ac:dyDescent="0.55000000000000004">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row>
    <row r="744" spans="1:25" ht="14.25" customHeight="1" x14ac:dyDescent="0.55000000000000004">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row>
    <row r="745" spans="1:25" ht="14.25" customHeight="1" x14ac:dyDescent="0.55000000000000004">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row>
    <row r="746" spans="1:25" ht="14.25" customHeight="1" x14ac:dyDescent="0.55000000000000004">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row>
    <row r="747" spans="1:25" ht="14.25" customHeight="1" x14ac:dyDescent="0.55000000000000004">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row>
    <row r="748" spans="1:25" ht="14.25" customHeight="1" x14ac:dyDescent="0.55000000000000004">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row>
    <row r="749" spans="1:25" ht="14.25" customHeight="1" x14ac:dyDescent="0.55000000000000004">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row>
    <row r="750" spans="1:25" ht="14.25" customHeight="1" x14ac:dyDescent="0.55000000000000004">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row>
    <row r="751" spans="1:25" ht="14.25" customHeight="1" x14ac:dyDescent="0.55000000000000004">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row>
    <row r="752" spans="1:25" ht="14.25" customHeight="1" x14ac:dyDescent="0.55000000000000004">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row>
    <row r="753" spans="1:25" ht="14.25" customHeight="1" x14ac:dyDescent="0.55000000000000004">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row>
    <row r="754" spans="1:25" ht="14.25" customHeight="1" x14ac:dyDescent="0.55000000000000004">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row>
    <row r="755" spans="1:25" ht="14.25" customHeight="1" x14ac:dyDescent="0.55000000000000004">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row>
    <row r="756" spans="1:25" ht="14.25" customHeight="1" x14ac:dyDescent="0.55000000000000004">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row>
    <row r="757" spans="1:25" ht="14.25" customHeight="1" x14ac:dyDescent="0.55000000000000004">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row>
    <row r="758" spans="1:25" ht="14.25" customHeight="1" x14ac:dyDescent="0.55000000000000004">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row>
    <row r="759" spans="1:25" ht="14.25" customHeight="1" x14ac:dyDescent="0.55000000000000004">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row>
    <row r="760" spans="1:25" ht="14.25" customHeight="1" x14ac:dyDescent="0.55000000000000004">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row>
    <row r="761" spans="1:25" ht="14.25" customHeight="1" x14ac:dyDescent="0.55000000000000004">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row>
    <row r="762" spans="1:25" ht="14.25" customHeight="1" x14ac:dyDescent="0.55000000000000004">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row>
    <row r="763" spans="1:25" ht="14.25" customHeight="1" x14ac:dyDescent="0.55000000000000004">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row>
    <row r="764" spans="1:25" ht="14.25" customHeight="1" x14ac:dyDescent="0.55000000000000004">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row>
    <row r="765" spans="1:25" ht="14.25" customHeight="1" x14ac:dyDescent="0.55000000000000004">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row>
    <row r="766" spans="1:25" ht="14.25" customHeight="1" x14ac:dyDescent="0.55000000000000004">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row>
    <row r="767" spans="1:25" ht="14.25" customHeight="1" x14ac:dyDescent="0.55000000000000004">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row>
    <row r="768" spans="1:25" ht="14.25" customHeight="1" x14ac:dyDescent="0.55000000000000004">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row>
    <row r="769" spans="1:25" ht="14.25" customHeight="1" x14ac:dyDescent="0.55000000000000004">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row>
    <row r="770" spans="1:25" ht="14.25" customHeight="1" x14ac:dyDescent="0.55000000000000004">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row>
    <row r="771" spans="1:25" ht="14.25" customHeight="1" x14ac:dyDescent="0.55000000000000004">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row>
    <row r="772" spans="1:25" ht="14.25" customHeight="1" x14ac:dyDescent="0.55000000000000004">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row>
    <row r="773" spans="1:25" ht="14.25" customHeight="1" x14ac:dyDescent="0.55000000000000004">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row>
    <row r="774" spans="1:25" ht="14.25" customHeight="1" x14ac:dyDescent="0.55000000000000004">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row>
    <row r="775" spans="1:25" ht="14.25" customHeight="1" x14ac:dyDescent="0.55000000000000004">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row>
    <row r="776" spans="1:25" ht="14.25" customHeight="1" x14ac:dyDescent="0.55000000000000004">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row>
    <row r="777" spans="1:25" ht="14.25" customHeight="1" x14ac:dyDescent="0.55000000000000004">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row>
    <row r="778" spans="1:25" ht="14.25" customHeight="1" x14ac:dyDescent="0.55000000000000004">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row>
    <row r="779" spans="1:25" ht="14.25" customHeight="1" x14ac:dyDescent="0.55000000000000004">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row>
    <row r="780" spans="1:25" ht="14.25" customHeight="1" x14ac:dyDescent="0.55000000000000004">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row>
    <row r="781" spans="1:25" ht="14.25" customHeight="1" x14ac:dyDescent="0.55000000000000004">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row>
    <row r="782" spans="1:25" ht="14.25" customHeight="1" x14ac:dyDescent="0.55000000000000004">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row>
    <row r="783" spans="1:25" ht="14.25" customHeight="1" x14ac:dyDescent="0.55000000000000004">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row>
    <row r="784" spans="1:25" ht="14.25" customHeight="1" x14ac:dyDescent="0.55000000000000004">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row>
    <row r="785" spans="1:25" ht="14.25" customHeight="1" x14ac:dyDescent="0.55000000000000004">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row>
    <row r="786" spans="1:25" ht="14.25" customHeight="1" x14ac:dyDescent="0.55000000000000004">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row>
    <row r="787" spans="1:25" ht="14.25" customHeight="1" x14ac:dyDescent="0.55000000000000004">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row>
    <row r="788" spans="1:25" ht="14.25" customHeight="1" x14ac:dyDescent="0.55000000000000004">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row>
    <row r="789" spans="1:25" ht="14.25" customHeight="1" x14ac:dyDescent="0.55000000000000004">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row>
    <row r="790" spans="1:25" ht="14.25" customHeight="1" x14ac:dyDescent="0.55000000000000004">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row>
    <row r="791" spans="1:25" ht="14.25" customHeight="1" x14ac:dyDescent="0.55000000000000004">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row>
    <row r="792" spans="1:25" ht="14.25" customHeight="1" x14ac:dyDescent="0.55000000000000004">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row>
    <row r="793" spans="1:25" ht="14.25" customHeight="1" x14ac:dyDescent="0.55000000000000004">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row>
    <row r="794" spans="1:25" ht="14.25" customHeight="1" x14ac:dyDescent="0.55000000000000004">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row>
    <row r="795" spans="1:25" ht="14.25" customHeight="1" x14ac:dyDescent="0.55000000000000004">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row>
    <row r="796" spans="1:25" ht="14.25" customHeight="1" x14ac:dyDescent="0.55000000000000004">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row>
    <row r="797" spans="1:25" ht="14.25" customHeight="1" x14ac:dyDescent="0.55000000000000004">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row>
    <row r="798" spans="1:25" ht="14.25" customHeight="1" x14ac:dyDescent="0.55000000000000004">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row>
    <row r="799" spans="1:25" ht="14.25" customHeight="1" x14ac:dyDescent="0.55000000000000004">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row>
    <row r="800" spans="1:25" ht="14.25" customHeight="1" x14ac:dyDescent="0.55000000000000004">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row>
    <row r="801" spans="1:25" ht="14.25" customHeight="1" x14ac:dyDescent="0.55000000000000004">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row>
    <row r="802" spans="1:25" ht="14.25" customHeight="1" x14ac:dyDescent="0.55000000000000004">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row>
    <row r="803" spans="1:25" ht="14.25" customHeight="1" x14ac:dyDescent="0.55000000000000004">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row>
    <row r="804" spans="1:25" ht="14.25" customHeight="1" x14ac:dyDescent="0.55000000000000004">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row>
    <row r="805" spans="1:25" ht="14.25" customHeight="1" x14ac:dyDescent="0.55000000000000004">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row>
    <row r="806" spans="1:25" ht="14.25" customHeight="1" x14ac:dyDescent="0.55000000000000004">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row>
    <row r="807" spans="1:25" ht="14.25" customHeight="1" x14ac:dyDescent="0.55000000000000004">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row>
    <row r="808" spans="1:25" ht="14.25" customHeight="1" x14ac:dyDescent="0.55000000000000004">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row>
    <row r="809" spans="1:25" ht="14.25" customHeight="1" x14ac:dyDescent="0.55000000000000004">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row>
    <row r="810" spans="1:25" ht="14.25" customHeight="1" x14ac:dyDescent="0.55000000000000004">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row>
    <row r="811" spans="1:25" ht="14.25" customHeight="1" x14ac:dyDescent="0.55000000000000004">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row>
    <row r="812" spans="1:25" ht="14.25" customHeight="1" x14ac:dyDescent="0.55000000000000004">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row>
    <row r="813" spans="1:25" ht="14.25" customHeight="1" x14ac:dyDescent="0.55000000000000004">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row>
    <row r="814" spans="1:25" ht="14.25" customHeight="1" x14ac:dyDescent="0.55000000000000004">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row>
    <row r="815" spans="1:25" ht="14.25" customHeight="1" x14ac:dyDescent="0.55000000000000004">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row>
    <row r="816" spans="1:25" ht="14.25" customHeight="1" x14ac:dyDescent="0.55000000000000004">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row>
    <row r="817" spans="1:25" ht="14.25" customHeight="1" x14ac:dyDescent="0.55000000000000004">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row>
    <row r="818" spans="1:25" ht="14.25" customHeight="1" x14ac:dyDescent="0.55000000000000004">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row>
    <row r="819" spans="1:25" ht="14.25" customHeight="1" x14ac:dyDescent="0.55000000000000004">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row>
    <row r="820" spans="1:25" ht="14.25" customHeight="1" x14ac:dyDescent="0.55000000000000004">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row>
    <row r="821" spans="1:25" ht="14.25" customHeight="1" x14ac:dyDescent="0.55000000000000004">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row>
    <row r="822" spans="1:25" ht="14.25" customHeight="1" x14ac:dyDescent="0.55000000000000004">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row>
    <row r="823" spans="1:25" ht="14.25" customHeight="1" x14ac:dyDescent="0.55000000000000004">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row>
    <row r="824" spans="1:25" ht="14.25" customHeight="1" x14ac:dyDescent="0.55000000000000004">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row>
    <row r="825" spans="1:25" ht="14.25" customHeight="1" x14ac:dyDescent="0.55000000000000004">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row>
    <row r="826" spans="1:25" ht="14.25" customHeight="1" x14ac:dyDescent="0.55000000000000004">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row>
    <row r="827" spans="1:25" ht="14.25" customHeight="1" x14ac:dyDescent="0.55000000000000004">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row>
    <row r="828" spans="1:25" ht="14.25" customHeight="1" x14ac:dyDescent="0.55000000000000004">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row>
    <row r="829" spans="1:25" ht="14.25" customHeight="1" x14ac:dyDescent="0.55000000000000004">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row>
    <row r="830" spans="1:25" ht="14.25" customHeight="1" x14ac:dyDescent="0.55000000000000004">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row>
    <row r="831" spans="1:25" ht="14.25" customHeight="1" x14ac:dyDescent="0.55000000000000004">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row>
    <row r="832" spans="1:25" ht="14.25" customHeight="1" x14ac:dyDescent="0.55000000000000004">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row>
    <row r="833" spans="1:25" ht="14.25" customHeight="1" x14ac:dyDescent="0.55000000000000004">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row>
    <row r="834" spans="1:25" ht="14.25" customHeight="1" x14ac:dyDescent="0.55000000000000004">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row>
    <row r="835" spans="1:25" ht="14.25" customHeight="1" x14ac:dyDescent="0.55000000000000004">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row>
    <row r="836" spans="1:25" ht="14.25" customHeight="1" x14ac:dyDescent="0.55000000000000004">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row>
    <row r="837" spans="1:25" ht="14.25" customHeight="1" x14ac:dyDescent="0.55000000000000004">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row>
    <row r="838" spans="1:25" ht="14.25" customHeight="1" x14ac:dyDescent="0.55000000000000004">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row>
    <row r="839" spans="1:25" ht="14.25" customHeight="1" x14ac:dyDescent="0.55000000000000004">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row>
    <row r="840" spans="1:25" ht="14.25" customHeight="1" x14ac:dyDescent="0.55000000000000004">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row>
    <row r="841" spans="1:25" ht="14.25" customHeight="1" x14ac:dyDescent="0.55000000000000004">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row>
    <row r="842" spans="1:25" ht="14.25" customHeight="1" x14ac:dyDescent="0.55000000000000004">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row>
    <row r="843" spans="1:25" ht="14.25" customHeight="1" x14ac:dyDescent="0.55000000000000004">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row>
    <row r="844" spans="1:25" ht="14.25" customHeight="1" x14ac:dyDescent="0.55000000000000004">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row>
    <row r="845" spans="1:25" ht="14.25" customHeight="1" x14ac:dyDescent="0.55000000000000004">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row>
    <row r="846" spans="1:25" ht="14.25" customHeight="1" x14ac:dyDescent="0.55000000000000004">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row>
    <row r="847" spans="1:25" ht="14.25" customHeight="1" x14ac:dyDescent="0.55000000000000004">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row>
    <row r="848" spans="1:25" ht="14.25" customHeight="1" x14ac:dyDescent="0.55000000000000004">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row>
    <row r="849" spans="1:25" ht="14.25" customHeight="1" x14ac:dyDescent="0.55000000000000004">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row>
    <row r="850" spans="1:25" ht="14.25" customHeight="1" x14ac:dyDescent="0.55000000000000004">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row>
    <row r="851" spans="1:25" ht="14.25" customHeight="1" x14ac:dyDescent="0.55000000000000004">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row>
    <row r="852" spans="1:25" ht="14.25" customHeight="1" x14ac:dyDescent="0.55000000000000004">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row>
    <row r="853" spans="1:25" ht="14.25" customHeight="1" x14ac:dyDescent="0.55000000000000004">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row>
    <row r="854" spans="1:25" ht="14.25" customHeight="1" x14ac:dyDescent="0.55000000000000004">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row>
    <row r="855" spans="1:25" ht="14.25" customHeight="1" x14ac:dyDescent="0.55000000000000004">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row>
    <row r="856" spans="1:25" ht="14.25" customHeight="1" x14ac:dyDescent="0.55000000000000004">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row>
    <row r="857" spans="1:25" ht="14.25" customHeight="1" x14ac:dyDescent="0.55000000000000004">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row>
    <row r="858" spans="1:25" ht="14.25" customHeight="1" x14ac:dyDescent="0.55000000000000004">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row>
    <row r="859" spans="1:25" ht="14.25" customHeight="1" x14ac:dyDescent="0.55000000000000004">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row>
    <row r="860" spans="1:25" ht="14.25" customHeight="1" x14ac:dyDescent="0.55000000000000004">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row>
    <row r="861" spans="1:25" ht="14.25" customHeight="1" x14ac:dyDescent="0.55000000000000004">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row>
    <row r="862" spans="1:25" ht="14.25" customHeight="1" x14ac:dyDescent="0.55000000000000004">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row>
    <row r="863" spans="1:25" ht="14.25" customHeight="1" x14ac:dyDescent="0.55000000000000004">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row>
    <row r="864" spans="1:25" ht="14.25" customHeight="1" x14ac:dyDescent="0.55000000000000004">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row>
    <row r="865" spans="1:25" ht="14.25" customHeight="1" x14ac:dyDescent="0.55000000000000004">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row>
    <row r="866" spans="1:25" ht="14.25" customHeight="1" x14ac:dyDescent="0.55000000000000004">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row>
    <row r="867" spans="1:25" ht="14.25" customHeight="1" x14ac:dyDescent="0.55000000000000004">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row>
    <row r="868" spans="1:25" ht="14.25" customHeight="1" x14ac:dyDescent="0.55000000000000004">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row>
    <row r="869" spans="1:25" ht="14.25" customHeight="1" x14ac:dyDescent="0.55000000000000004">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row>
    <row r="870" spans="1:25" ht="14.25" customHeight="1" x14ac:dyDescent="0.55000000000000004">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row>
    <row r="871" spans="1:25" ht="14.25" customHeight="1" x14ac:dyDescent="0.55000000000000004">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row>
    <row r="872" spans="1:25" ht="14.25" customHeight="1" x14ac:dyDescent="0.55000000000000004">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row>
    <row r="873" spans="1:25" ht="14.25" customHeight="1" x14ac:dyDescent="0.55000000000000004">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row>
    <row r="874" spans="1:25" ht="14.25" customHeight="1" x14ac:dyDescent="0.55000000000000004">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row>
    <row r="875" spans="1:25" ht="14.25" customHeight="1" x14ac:dyDescent="0.55000000000000004">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row>
    <row r="876" spans="1:25" ht="14.25" customHeight="1" x14ac:dyDescent="0.55000000000000004">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row>
    <row r="877" spans="1:25" ht="14.25" customHeight="1" x14ac:dyDescent="0.55000000000000004">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row>
    <row r="878" spans="1:25" ht="14.25" customHeight="1" x14ac:dyDescent="0.55000000000000004">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row>
    <row r="879" spans="1:25" ht="14.25" customHeight="1" x14ac:dyDescent="0.55000000000000004">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row>
    <row r="880" spans="1:25" ht="14.25" customHeight="1" x14ac:dyDescent="0.55000000000000004">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row>
    <row r="881" spans="1:25" ht="14.25" customHeight="1" x14ac:dyDescent="0.55000000000000004">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row>
    <row r="882" spans="1:25" ht="14.25" customHeight="1" x14ac:dyDescent="0.55000000000000004">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row>
    <row r="883" spans="1:25" ht="14.25" customHeight="1" x14ac:dyDescent="0.55000000000000004">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row>
    <row r="884" spans="1:25" ht="14.25" customHeight="1" x14ac:dyDescent="0.55000000000000004">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row>
    <row r="885" spans="1:25" ht="14.25" customHeight="1" x14ac:dyDescent="0.55000000000000004">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row>
    <row r="886" spans="1:25" ht="14.25" customHeight="1" x14ac:dyDescent="0.55000000000000004">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row>
    <row r="887" spans="1:25" ht="14.25" customHeight="1" x14ac:dyDescent="0.55000000000000004">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row>
    <row r="888" spans="1:25" ht="14.25" customHeight="1" x14ac:dyDescent="0.55000000000000004">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row>
    <row r="889" spans="1:25" ht="14.25" customHeight="1" x14ac:dyDescent="0.55000000000000004">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row>
    <row r="890" spans="1:25" ht="14.25" customHeight="1" x14ac:dyDescent="0.55000000000000004">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row>
    <row r="891" spans="1:25" ht="14.25" customHeight="1" x14ac:dyDescent="0.55000000000000004">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row>
    <row r="892" spans="1:25" ht="14.25" customHeight="1" x14ac:dyDescent="0.55000000000000004">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row>
    <row r="893" spans="1:25" ht="14.25" customHeight="1" x14ac:dyDescent="0.55000000000000004">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row>
    <row r="894" spans="1:25" ht="14.25" customHeight="1" x14ac:dyDescent="0.55000000000000004">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row>
    <row r="895" spans="1:25" ht="14.25" customHeight="1" x14ac:dyDescent="0.55000000000000004">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row>
    <row r="896" spans="1:25" ht="14.25" customHeight="1" x14ac:dyDescent="0.55000000000000004">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row>
    <row r="897" spans="1:25" ht="14.25" customHeight="1" x14ac:dyDescent="0.55000000000000004">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row>
    <row r="898" spans="1:25" ht="14.25" customHeight="1" x14ac:dyDescent="0.55000000000000004">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row>
    <row r="899" spans="1:25" ht="14.25" customHeight="1" x14ac:dyDescent="0.55000000000000004">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row>
    <row r="900" spans="1:25" ht="14.25" customHeight="1" x14ac:dyDescent="0.55000000000000004">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row>
    <row r="901" spans="1:25" ht="14.25" customHeight="1" x14ac:dyDescent="0.55000000000000004">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row>
    <row r="902" spans="1:25" ht="14.25" customHeight="1" x14ac:dyDescent="0.55000000000000004">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row>
    <row r="903" spans="1:25" ht="14.25" customHeight="1" x14ac:dyDescent="0.55000000000000004">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row>
    <row r="904" spans="1:25" ht="14.25" customHeight="1" x14ac:dyDescent="0.55000000000000004">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row>
    <row r="905" spans="1:25" ht="14.25" customHeight="1" x14ac:dyDescent="0.55000000000000004">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row>
    <row r="906" spans="1:25" ht="14.25" customHeight="1" x14ac:dyDescent="0.55000000000000004">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row>
    <row r="907" spans="1:25" ht="14.25" customHeight="1" x14ac:dyDescent="0.55000000000000004">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row>
    <row r="908" spans="1:25" ht="14.25" customHeight="1" x14ac:dyDescent="0.55000000000000004">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row>
    <row r="909" spans="1:25" ht="14.25" customHeight="1" x14ac:dyDescent="0.55000000000000004">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row>
    <row r="910" spans="1:25" ht="14.25" customHeight="1" x14ac:dyDescent="0.55000000000000004">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row>
    <row r="911" spans="1:25" ht="14.25" customHeight="1" x14ac:dyDescent="0.55000000000000004">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row>
    <row r="912" spans="1:25" ht="14.25" customHeight="1" x14ac:dyDescent="0.55000000000000004">
      <c r="A912" s="25"/>
      <c r="G912" s="25"/>
      <c r="H912" s="25"/>
      <c r="I912" s="25"/>
      <c r="J912" s="25"/>
      <c r="K912" s="25"/>
      <c r="L912" s="25"/>
      <c r="M912" s="25"/>
      <c r="N912" s="25"/>
      <c r="O912" s="25"/>
      <c r="P912" s="25"/>
      <c r="Q912" s="25"/>
      <c r="R912" s="25"/>
      <c r="S912" s="25"/>
      <c r="T912" s="25"/>
      <c r="U912" s="25"/>
      <c r="V912" s="25"/>
      <c r="W912" s="25"/>
      <c r="X912" s="25"/>
      <c r="Y912" s="25"/>
    </row>
    <row r="913" spans="1:25" ht="14.25" customHeight="1" x14ac:dyDescent="0.55000000000000004">
      <c r="A913" s="25"/>
      <c r="G913" s="25"/>
      <c r="H913" s="25"/>
      <c r="I913" s="25"/>
      <c r="J913" s="25"/>
      <c r="K913" s="25"/>
      <c r="L913" s="25"/>
      <c r="M913" s="25"/>
      <c r="N913" s="25"/>
      <c r="O913" s="25"/>
      <c r="P913" s="25"/>
      <c r="Q913" s="25"/>
      <c r="R913" s="25"/>
      <c r="S913" s="25"/>
      <c r="T913" s="25"/>
      <c r="U913" s="25"/>
      <c r="V913" s="25"/>
      <c r="W913" s="25"/>
      <c r="X913" s="25"/>
      <c r="Y913" s="25"/>
    </row>
    <row r="914" spans="1:25" ht="14.25" customHeight="1" x14ac:dyDescent="0.55000000000000004">
      <c r="A914" s="25"/>
      <c r="G914" s="25"/>
      <c r="H914" s="25"/>
      <c r="I914" s="25"/>
      <c r="J914" s="25"/>
      <c r="K914" s="25"/>
      <c r="L914" s="25"/>
      <c r="M914" s="25"/>
      <c r="N914" s="25"/>
      <c r="O914" s="25"/>
      <c r="P914" s="25"/>
      <c r="Q914" s="25"/>
      <c r="R914" s="25"/>
      <c r="S914" s="25"/>
      <c r="T914" s="25"/>
      <c r="U914" s="25"/>
      <c r="V914" s="25"/>
      <c r="W914" s="25"/>
      <c r="X914" s="25"/>
      <c r="Y914" s="25"/>
    </row>
    <row r="915" spans="1:25" ht="14.25" customHeight="1" x14ac:dyDescent="0.55000000000000004">
      <c r="A915" s="25"/>
      <c r="G915" s="25"/>
      <c r="H915" s="25"/>
      <c r="I915" s="25"/>
      <c r="J915" s="25"/>
      <c r="K915" s="25"/>
      <c r="L915" s="25"/>
      <c r="M915" s="25"/>
      <c r="N915" s="25"/>
      <c r="O915" s="25"/>
      <c r="P915" s="25"/>
      <c r="Q915" s="25"/>
      <c r="R915" s="25"/>
      <c r="S915" s="25"/>
      <c r="T915" s="25"/>
      <c r="U915" s="25"/>
      <c r="V915" s="25"/>
      <c r="W915" s="25"/>
      <c r="X915" s="25"/>
      <c r="Y915" s="25"/>
    </row>
    <row r="916" spans="1:25" ht="14.25" customHeight="1" x14ac:dyDescent="0.55000000000000004">
      <c r="A916" s="25"/>
      <c r="G916" s="25"/>
      <c r="H916" s="25"/>
      <c r="I916" s="25"/>
      <c r="J916" s="25"/>
      <c r="K916" s="25"/>
      <c r="L916" s="25"/>
      <c r="M916" s="25"/>
      <c r="N916" s="25"/>
      <c r="O916" s="25"/>
      <c r="P916" s="25"/>
      <c r="Q916" s="25"/>
      <c r="R916" s="25"/>
      <c r="S916" s="25"/>
      <c r="T916" s="25"/>
      <c r="U916" s="25"/>
      <c r="V916" s="25"/>
      <c r="W916" s="25"/>
      <c r="X916" s="25"/>
      <c r="Y916" s="25"/>
    </row>
    <row r="917" spans="1:25" ht="14.25" customHeight="1" x14ac:dyDescent="0.55000000000000004">
      <c r="A917" s="25"/>
      <c r="G917" s="25"/>
      <c r="H917" s="25"/>
      <c r="I917" s="25"/>
      <c r="J917" s="25"/>
      <c r="K917" s="25"/>
      <c r="L917" s="25"/>
      <c r="M917" s="25"/>
      <c r="N917" s="25"/>
      <c r="O917" s="25"/>
      <c r="P917" s="25"/>
      <c r="Q917" s="25"/>
      <c r="R917" s="25"/>
      <c r="S917" s="25"/>
      <c r="T917" s="25"/>
      <c r="U917" s="25"/>
      <c r="V917" s="25"/>
      <c r="W917" s="25"/>
      <c r="X917" s="25"/>
      <c r="Y917" s="25"/>
    </row>
    <row r="918" spans="1:25" ht="14.25" customHeight="1" x14ac:dyDescent="0.55000000000000004">
      <c r="A918" s="25"/>
      <c r="G918" s="25"/>
      <c r="H918" s="25"/>
      <c r="I918" s="25"/>
      <c r="J918" s="25"/>
      <c r="K918" s="25"/>
      <c r="L918" s="25"/>
      <c r="M918" s="25"/>
      <c r="N918" s="25"/>
      <c r="O918" s="25"/>
      <c r="P918" s="25"/>
      <c r="Q918" s="25"/>
      <c r="R918" s="25"/>
      <c r="S918" s="25"/>
      <c r="T918" s="25"/>
      <c r="U918" s="25"/>
      <c r="V918" s="25"/>
      <c r="W918" s="25"/>
      <c r="X918" s="25"/>
      <c r="Y918" s="25"/>
    </row>
    <row r="919" spans="1:25" ht="14.25" customHeight="1" x14ac:dyDescent="0.55000000000000004">
      <c r="A919" s="25"/>
      <c r="G919" s="25"/>
      <c r="H919" s="25"/>
      <c r="I919" s="25"/>
      <c r="J919" s="25"/>
      <c r="K919" s="25"/>
      <c r="L919" s="25"/>
      <c r="M919" s="25"/>
      <c r="N919" s="25"/>
      <c r="O919" s="25"/>
      <c r="P919" s="25"/>
      <c r="Q919" s="25"/>
      <c r="R919" s="25"/>
      <c r="S919" s="25"/>
      <c r="T919" s="25"/>
      <c r="U919" s="25"/>
      <c r="V919" s="25"/>
      <c r="W919" s="25"/>
      <c r="X919" s="25"/>
      <c r="Y919" s="25"/>
    </row>
    <row r="920" spans="1:25" ht="14.25" customHeight="1" x14ac:dyDescent="0.55000000000000004">
      <c r="A920" s="25"/>
      <c r="G920" s="25"/>
      <c r="H920" s="25"/>
      <c r="I920" s="25"/>
      <c r="J920" s="25"/>
      <c r="K920" s="25"/>
      <c r="L920" s="25"/>
      <c r="M920" s="25"/>
      <c r="N920" s="25"/>
      <c r="O920" s="25"/>
      <c r="P920" s="25"/>
      <c r="Q920" s="25"/>
      <c r="R920" s="25"/>
      <c r="S920" s="25"/>
      <c r="T920" s="25"/>
      <c r="U920" s="25"/>
      <c r="V920" s="25"/>
      <c r="W920" s="25"/>
      <c r="X920" s="25"/>
      <c r="Y920" s="25"/>
    </row>
    <row r="921" spans="1:25" ht="14.25" customHeight="1" x14ac:dyDescent="0.55000000000000004">
      <c r="A921" s="25"/>
      <c r="G921" s="25"/>
      <c r="H921" s="25"/>
      <c r="I921" s="25"/>
      <c r="J921" s="25"/>
      <c r="K921" s="25"/>
      <c r="L921" s="25"/>
      <c r="M921" s="25"/>
      <c r="N921" s="25"/>
      <c r="O921" s="25"/>
      <c r="P921" s="25"/>
      <c r="Q921" s="25"/>
      <c r="R921" s="25"/>
      <c r="S921" s="25"/>
      <c r="T921" s="25"/>
      <c r="U921" s="25"/>
      <c r="V921" s="25"/>
      <c r="W921" s="25"/>
      <c r="X921" s="25"/>
      <c r="Y921" s="25"/>
    </row>
    <row r="922" spans="1:25" ht="14.25" customHeight="1" x14ac:dyDescent="0.55000000000000004">
      <c r="A922" s="25"/>
      <c r="G922" s="25"/>
      <c r="H922" s="25"/>
      <c r="I922" s="25"/>
      <c r="J922" s="25"/>
      <c r="K922" s="25"/>
      <c r="L922" s="25"/>
      <c r="M922" s="25"/>
      <c r="N922" s="25"/>
      <c r="O922" s="25"/>
      <c r="P922" s="25"/>
      <c r="Q922" s="25"/>
      <c r="R922" s="25"/>
      <c r="S922" s="25"/>
      <c r="T922" s="25"/>
      <c r="U922" s="25"/>
      <c r="V922" s="25"/>
      <c r="W922" s="25"/>
      <c r="X922" s="25"/>
      <c r="Y922" s="25"/>
    </row>
    <row r="923" spans="1:25" ht="14.25" customHeight="1" x14ac:dyDescent="0.55000000000000004">
      <c r="A923" s="25"/>
      <c r="G923" s="25"/>
      <c r="H923" s="25"/>
      <c r="I923" s="25"/>
      <c r="J923" s="25"/>
      <c r="K923" s="25"/>
      <c r="L923" s="25"/>
      <c r="M923" s="25"/>
      <c r="N923" s="25"/>
      <c r="O923" s="25"/>
      <c r="P923" s="25"/>
      <c r="Q923" s="25"/>
      <c r="R923" s="25"/>
      <c r="S923" s="25"/>
      <c r="T923" s="25"/>
      <c r="U923" s="25"/>
      <c r="V923" s="25"/>
      <c r="W923" s="25"/>
      <c r="X923" s="25"/>
      <c r="Y923" s="25"/>
    </row>
    <row r="924" spans="1:25" ht="14.25" customHeight="1" x14ac:dyDescent="0.55000000000000004">
      <c r="A924" s="25"/>
      <c r="G924" s="25"/>
      <c r="H924" s="25"/>
      <c r="I924" s="25"/>
      <c r="J924" s="25"/>
      <c r="K924" s="25"/>
      <c r="L924" s="25"/>
      <c r="M924" s="25"/>
      <c r="N924" s="25"/>
      <c r="O924" s="25"/>
      <c r="P924" s="25"/>
      <c r="Q924" s="25"/>
      <c r="R924" s="25"/>
      <c r="S924" s="25"/>
      <c r="T924" s="25"/>
      <c r="U924" s="25"/>
      <c r="V924" s="25"/>
      <c r="W924" s="25"/>
      <c r="X924" s="25"/>
      <c r="Y924" s="25"/>
    </row>
    <row r="925" spans="1:25" ht="14.25" customHeight="1" x14ac:dyDescent="0.55000000000000004">
      <c r="A925" s="25"/>
      <c r="G925" s="25"/>
      <c r="H925" s="25"/>
      <c r="I925" s="25"/>
      <c r="J925" s="25"/>
      <c r="K925" s="25"/>
      <c r="L925" s="25"/>
      <c r="M925" s="25"/>
      <c r="N925" s="25"/>
      <c r="O925" s="25"/>
      <c r="P925" s="25"/>
      <c r="Q925" s="25"/>
      <c r="R925" s="25"/>
      <c r="S925" s="25"/>
      <c r="T925" s="25"/>
      <c r="U925" s="25"/>
      <c r="V925" s="25"/>
      <c r="W925" s="25"/>
      <c r="X925" s="25"/>
      <c r="Y925" s="25"/>
    </row>
    <row r="926" spans="1:25" ht="14.25" customHeight="1" x14ac:dyDescent="0.55000000000000004">
      <c r="A926" s="25"/>
      <c r="G926" s="25"/>
      <c r="H926" s="25"/>
      <c r="I926" s="25"/>
      <c r="J926" s="25"/>
      <c r="K926" s="25"/>
      <c r="L926" s="25"/>
      <c r="M926" s="25"/>
      <c r="N926" s="25"/>
      <c r="O926" s="25"/>
      <c r="P926" s="25"/>
      <c r="Q926" s="25"/>
      <c r="R926" s="25"/>
      <c r="S926" s="25"/>
      <c r="T926" s="25"/>
      <c r="U926" s="25"/>
      <c r="V926" s="25"/>
      <c r="W926" s="25"/>
      <c r="X926" s="25"/>
      <c r="Y926" s="25"/>
    </row>
    <row r="927" spans="1:25" ht="14.25" customHeight="1" x14ac:dyDescent="0.55000000000000004">
      <c r="A927" s="25"/>
      <c r="G927" s="25"/>
      <c r="H927" s="25"/>
      <c r="I927" s="25"/>
      <c r="J927" s="25"/>
      <c r="K927" s="25"/>
      <c r="L927" s="25"/>
      <c r="M927" s="25"/>
      <c r="N927" s="25"/>
      <c r="O927" s="25"/>
      <c r="P927" s="25"/>
      <c r="Q927" s="25"/>
      <c r="R927" s="25"/>
      <c r="S927" s="25"/>
      <c r="T927" s="25"/>
      <c r="U927" s="25"/>
      <c r="V927" s="25"/>
      <c r="W927" s="25"/>
      <c r="X927" s="25"/>
      <c r="Y927" s="25"/>
    </row>
    <row r="928" spans="1:25" ht="14.25" customHeight="1" x14ac:dyDescent="0.55000000000000004">
      <c r="A928" s="25"/>
      <c r="G928" s="25"/>
      <c r="H928" s="25"/>
      <c r="I928" s="25"/>
      <c r="J928" s="25"/>
      <c r="K928" s="25"/>
      <c r="L928" s="25"/>
      <c r="M928" s="25"/>
      <c r="N928" s="25"/>
      <c r="O928" s="25"/>
      <c r="P928" s="25"/>
      <c r="Q928" s="25"/>
      <c r="R928" s="25"/>
      <c r="S928" s="25"/>
      <c r="T928" s="25"/>
      <c r="U928" s="25"/>
      <c r="V928" s="25"/>
      <c r="W928" s="25"/>
      <c r="X928" s="25"/>
      <c r="Y928" s="25"/>
    </row>
    <row r="929" spans="1:25" ht="14.25" customHeight="1" x14ac:dyDescent="0.55000000000000004">
      <c r="A929" s="25"/>
      <c r="G929" s="25"/>
      <c r="H929" s="25"/>
      <c r="I929" s="25"/>
      <c r="J929" s="25"/>
      <c r="K929" s="25"/>
      <c r="L929" s="25"/>
      <c r="M929" s="25"/>
      <c r="N929" s="25"/>
      <c r="O929" s="25"/>
      <c r="P929" s="25"/>
      <c r="Q929" s="25"/>
      <c r="R929" s="25"/>
      <c r="S929" s="25"/>
      <c r="T929" s="25"/>
      <c r="U929" s="25"/>
      <c r="V929" s="25"/>
      <c r="W929" s="25"/>
      <c r="X929" s="25"/>
      <c r="Y929" s="25"/>
    </row>
    <row r="930" spans="1:25" ht="14.25" customHeight="1" x14ac:dyDescent="0.55000000000000004">
      <c r="A930" s="25"/>
      <c r="G930" s="25"/>
      <c r="H930" s="25"/>
      <c r="I930" s="25"/>
      <c r="J930" s="25"/>
      <c r="K930" s="25"/>
      <c r="L930" s="25"/>
      <c r="M930" s="25"/>
      <c r="N930" s="25"/>
      <c r="O930" s="25"/>
      <c r="P930" s="25"/>
      <c r="Q930" s="25"/>
      <c r="R930" s="25"/>
      <c r="S930" s="25"/>
      <c r="T930" s="25"/>
      <c r="U930" s="25"/>
      <c r="V930" s="25"/>
      <c r="W930" s="25"/>
      <c r="X930" s="25"/>
      <c r="Y930" s="25"/>
    </row>
    <row r="931" spans="1:25" ht="14.25" customHeight="1" x14ac:dyDescent="0.55000000000000004">
      <c r="A931" s="25"/>
      <c r="G931" s="25"/>
      <c r="H931" s="25"/>
      <c r="I931" s="25"/>
      <c r="J931" s="25"/>
      <c r="K931" s="25"/>
      <c r="L931" s="25"/>
      <c r="M931" s="25"/>
      <c r="N931" s="25"/>
      <c r="O931" s="25"/>
      <c r="P931" s="25"/>
      <c r="Q931" s="25"/>
      <c r="R931" s="25"/>
      <c r="S931" s="25"/>
      <c r="T931" s="25"/>
      <c r="U931" s="25"/>
      <c r="V931" s="25"/>
      <c r="W931" s="25"/>
      <c r="X931" s="25"/>
      <c r="Y931" s="25"/>
    </row>
    <row r="932" spans="1:25" ht="14.25" customHeight="1" x14ac:dyDescent="0.55000000000000004">
      <c r="A932" s="25"/>
      <c r="G932" s="25"/>
      <c r="H932" s="25"/>
      <c r="I932" s="25"/>
      <c r="J932" s="25"/>
      <c r="K932" s="25"/>
      <c r="L932" s="25"/>
      <c r="M932" s="25"/>
      <c r="N932" s="25"/>
      <c r="O932" s="25"/>
      <c r="P932" s="25"/>
      <c r="Q932" s="25"/>
      <c r="R932" s="25"/>
      <c r="S932" s="25"/>
      <c r="T932" s="25"/>
      <c r="U932" s="25"/>
      <c r="V932" s="25"/>
      <c r="W932" s="25"/>
      <c r="X932" s="25"/>
      <c r="Y932" s="25"/>
    </row>
    <row r="933" spans="1:25" ht="14.25" customHeight="1" x14ac:dyDescent="0.55000000000000004">
      <c r="A933" s="25"/>
      <c r="G933" s="25"/>
      <c r="H933" s="25"/>
      <c r="I933" s="25"/>
      <c r="J933" s="25"/>
      <c r="K933" s="25"/>
      <c r="L933" s="25"/>
      <c r="M933" s="25"/>
      <c r="N933" s="25"/>
      <c r="O933" s="25"/>
      <c r="P933" s="25"/>
      <c r="Q933" s="25"/>
      <c r="R933" s="25"/>
      <c r="S933" s="25"/>
      <c r="T933" s="25"/>
      <c r="U933" s="25"/>
      <c r="V933" s="25"/>
      <c r="W933" s="25"/>
      <c r="X933" s="25"/>
      <c r="Y933" s="25"/>
    </row>
    <row r="934" spans="1:25" ht="14.25" customHeight="1" x14ac:dyDescent="0.55000000000000004">
      <c r="A934" s="25"/>
      <c r="G934" s="25"/>
      <c r="H934" s="25"/>
      <c r="I934" s="25"/>
      <c r="J934" s="25"/>
      <c r="K934" s="25"/>
      <c r="L934" s="25"/>
      <c r="M934" s="25"/>
      <c r="N934" s="25"/>
      <c r="O934" s="25"/>
      <c r="P934" s="25"/>
      <c r="Q934" s="25"/>
      <c r="R934" s="25"/>
      <c r="S934" s="25"/>
      <c r="T934" s="25"/>
      <c r="U934" s="25"/>
      <c r="V934" s="25"/>
      <c r="W934" s="25"/>
      <c r="X934" s="25"/>
      <c r="Y934" s="25"/>
    </row>
    <row r="935" spans="1:25" ht="14.25" customHeight="1" x14ac:dyDescent="0.55000000000000004">
      <c r="A935" s="25"/>
      <c r="G935" s="25"/>
      <c r="H935" s="25"/>
      <c r="I935" s="25"/>
      <c r="J935" s="25"/>
      <c r="K935" s="25"/>
      <c r="L935" s="25"/>
      <c r="M935" s="25"/>
      <c r="N935" s="25"/>
      <c r="O935" s="25"/>
      <c r="P935" s="25"/>
      <c r="Q935" s="25"/>
      <c r="R935" s="25"/>
      <c r="S935" s="25"/>
      <c r="T935" s="25"/>
      <c r="U935" s="25"/>
      <c r="V935" s="25"/>
      <c r="W935" s="25"/>
      <c r="X935" s="25"/>
      <c r="Y935" s="25"/>
    </row>
    <row r="936" spans="1:25" ht="14.25" customHeight="1" x14ac:dyDescent="0.55000000000000004">
      <c r="A936" s="25"/>
      <c r="G936" s="25"/>
      <c r="H936" s="25"/>
      <c r="I936" s="25"/>
      <c r="J936" s="25"/>
      <c r="K936" s="25"/>
      <c r="L936" s="25"/>
      <c r="M936" s="25"/>
      <c r="N936" s="25"/>
      <c r="O936" s="25"/>
      <c r="P936" s="25"/>
      <c r="Q936" s="25"/>
      <c r="R936" s="25"/>
      <c r="S936" s="25"/>
      <c r="T936" s="25"/>
      <c r="U936" s="25"/>
      <c r="V936" s="25"/>
      <c r="W936" s="25"/>
      <c r="X936" s="25"/>
      <c r="Y936" s="25"/>
    </row>
    <row r="937" spans="1:25" ht="14.25" customHeight="1" x14ac:dyDescent="0.55000000000000004">
      <c r="A937" s="25"/>
      <c r="G937" s="25"/>
      <c r="H937" s="25"/>
      <c r="I937" s="25"/>
      <c r="J937" s="25"/>
      <c r="K937" s="25"/>
      <c r="L937" s="25"/>
      <c r="M937" s="25"/>
      <c r="N937" s="25"/>
      <c r="O937" s="25"/>
      <c r="P937" s="25"/>
      <c r="Q937" s="25"/>
      <c r="R937" s="25"/>
      <c r="S937" s="25"/>
      <c r="T937" s="25"/>
      <c r="U937" s="25"/>
      <c r="V937" s="25"/>
      <c r="W937" s="25"/>
      <c r="X937" s="25"/>
      <c r="Y937" s="25"/>
    </row>
    <row r="938" spans="1:25" ht="14.25" customHeight="1" x14ac:dyDescent="0.55000000000000004">
      <c r="A938" s="25"/>
      <c r="G938" s="25"/>
      <c r="H938" s="25"/>
      <c r="I938" s="25"/>
      <c r="J938" s="25"/>
      <c r="K938" s="25"/>
      <c r="L938" s="25"/>
      <c r="M938" s="25"/>
      <c r="N938" s="25"/>
      <c r="O938" s="25"/>
      <c r="P938" s="25"/>
      <c r="Q938" s="25"/>
      <c r="R938" s="25"/>
      <c r="S938" s="25"/>
      <c r="T938" s="25"/>
      <c r="U938" s="25"/>
      <c r="V938" s="25"/>
      <c r="W938" s="25"/>
      <c r="X938" s="25"/>
      <c r="Y938" s="25"/>
    </row>
    <row r="939" spans="1:25" ht="14.25" customHeight="1" x14ac:dyDescent="0.55000000000000004">
      <c r="A939" s="25"/>
      <c r="G939" s="25"/>
      <c r="H939" s="25"/>
      <c r="I939" s="25"/>
      <c r="J939" s="25"/>
      <c r="K939" s="25"/>
      <c r="L939" s="25"/>
      <c r="M939" s="25"/>
      <c r="N939" s="25"/>
      <c r="O939" s="25"/>
      <c r="P939" s="25"/>
      <c r="Q939" s="25"/>
      <c r="R939" s="25"/>
      <c r="S939" s="25"/>
      <c r="T939" s="25"/>
      <c r="U939" s="25"/>
      <c r="V939" s="25"/>
      <c r="W939" s="25"/>
      <c r="X939" s="25"/>
      <c r="Y939" s="25"/>
    </row>
    <row r="940" spans="1:25" ht="14.25" customHeight="1" x14ac:dyDescent="0.55000000000000004">
      <c r="A940" s="25"/>
      <c r="G940" s="25"/>
      <c r="H940" s="25"/>
      <c r="I940" s="25"/>
      <c r="J940" s="25"/>
      <c r="K940" s="25"/>
      <c r="L940" s="25"/>
      <c r="M940" s="25"/>
      <c r="N940" s="25"/>
      <c r="O940" s="25"/>
      <c r="P940" s="25"/>
      <c r="Q940" s="25"/>
      <c r="R940" s="25"/>
      <c r="S940" s="25"/>
      <c r="T940" s="25"/>
      <c r="U940" s="25"/>
      <c r="V940" s="25"/>
      <c r="W940" s="25"/>
      <c r="X940" s="25"/>
      <c r="Y940" s="25"/>
    </row>
    <row r="941" spans="1:25" ht="14.25" customHeight="1" x14ac:dyDescent="0.55000000000000004">
      <c r="A941" s="25"/>
      <c r="G941" s="25"/>
      <c r="H941" s="25"/>
      <c r="I941" s="25"/>
      <c r="J941" s="25"/>
      <c r="K941" s="25"/>
      <c r="L941" s="25"/>
      <c r="M941" s="25"/>
      <c r="N941" s="25"/>
      <c r="O941" s="25"/>
      <c r="P941" s="25"/>
      <c r="Q941" s="25"/>
      <c r="R941" s="25"/>
      <c r="S941" s="25"/>
      <c r="T941" s="25"/>
      <c r="U941" s="25"/>
      <c r="V941" s="25"/>
      <c r="W941" s="25"/>
      <c r="X941" s="25"/>
      <c r="Y941" s="25"/>
    </row>
    <row r="942" spans="1:25" ht="14.25" customHeight="1" x14ac:dyDescent="0.55000000000000004">
      <c r="A942" s="25"/>
      <c r="G942" s="25"/>
      <c r="H942" s="25"/>
      <c r="I942" s="25"/>
      <c r="J942" s="25"/>
      <c r="K942" s="25"/>
      <c r="L942" s="25"/>
      <c r="M942" s="25"/>
      <c r="N942" s="25"/>
      <c r="O942" s="25"/>
      <c r="P942" s="25"/>
      <c r="Q942" s="25"/>
      <c r="R942" s="25"/>
      <c r="S942" s="25"/>
      <c r="T942" s="25"/>
      <c r="U942" s="25"/>
      <c r="V942" s="25"/>
      <c r="W942" s="25"/>
      <c r="X942" s="25"/>
      <c r="Y942" s="25"/>
    </row>
    <row r="943" spans="1:25" ht="14.25" customHeight="1" x14ac:dyDescent="0.55000000000000004">
      <c r="A943" s="25"/>
      <c r="G943" s="25"/>
      <c r="H943" s="25"/>
      <c r="I943" s="25"/>
      <c r="J943" s="25"/>
      <c r="K943" s="25"/>
      <c r="L943" s="25"/>
      <c r="M943" s="25"/>
      <c r="N943" s="25"/>
      <c r="O943" s="25"/>
      <c r="P943" s="25"/>
      <c r="Q943" s="25"/>
      <c r="R943" s="25"/>
      <c r="S943" s="25"/>
      <c r="T943" s="25"/>
      <c r="U943" s="25"/>
      <c r="V943" s="25"/>
      <c r="W943" s="25"/>
      <c r="X943" s="25"/>
      <c r="Y943" s="25"/>
    </row>
    <row r="944" spans="1:25" ht="14.25" customHeight="1" x14ac:dyDescent="0.55000000000000004">
      <c r="A944" s="25"/>
      <c r="G944" s="25"/>
      <c r="H944" s="25"/>
      <c r="I944" s="25"/>
      <c r="J944" s="25"/>
      <c r="K944" s="25"/>
      <c r="L944" s="25"/>
      <c r="M944" s="25"/>
      <c r="N944" s="25"/>
      <c r="O944" s="25"/>
      <c r="P944" s="25"/>
      <c r="Q944" s="25"/>
      <c r="R944" s="25"/>
      <c r="S944" s="25"/>
      <c r="T944" s="25"/>
      <c r="U944" s="25"/>
      <c r="V944" s="25"/>
      <c r="W944" s="25"/>
      <c r="X944" s="25"/>
      <c r="Y944" s="25"/>
    </row>
    <row r="945" spans="1:25" ht="14.25" customHeight="1" x14ac:dyDescent="0.55000000000000004">
      <c r="A945" s="25"/>
      <c r="G945" s="25"/>
      <c r="H945" s="25"/>
      <c r="I945" s="25"/>
      <c r="J945" s="25"/>
      <c r="K945" s="25"/>
      <c r="L945" s="25"/>
      <c r="M945" s="25"/>
      <c r="N945" s="25"/>
      <c r="O945" s="25"/>
      <c r="P945" s="25"/>
      <c r="Q945" s="25"/>
      <c r="R945" s="25"/>
      <c r="S945" s="25"/>
      <c r="T945" s="25"/>
      <c r="U945" s="25"/>
      <c r="V945" s="25"/>
      <c r="W945" s="25"/>
      <c r="X945" s="25"/>
      <c r="Y945" s="25"/>
    </row>
    <row r="946" spans="1:25" ht="14.25" customHeight="1" x14ac:dyDescent="0.55000000000000004">
      <c r="A946" s="25"/>
      <c r="G946" s="25"/>
      <c r="H946" s="25"/>
      <c r="I946" s="25"/>
      <c r="J946" s="25"/>
      <c r="K946" s="25"/>
      <c r="L946" s="25"/>
      <c r="M946" s="25"/>
      <c r="N946" s="25"/>
      <c r="O946" s="25"/>
      <c r="P946" s="25"/>
      <c r="Q946" s="25"/>
      <c r="R946" s="25"/>
      <c r="S946" s="25"/>
      <c r="T946" s="25"/>
      <c r="U946" s="25"/>
      <c r="V946" s="25"/>
      <c r="W946" s="25"/>
      <c r="X946" s="25"/>
      <c r="Y946" s="25"/>
    </row>
    <row r="947" spans="1:25" ht="14.25" customHeight="1" x14ac:dyDescent="0.55000000000000004">
      <c r="A947" s="25"/>
      <c r="G947" s="25"/>
      <c r="H947" s="25"/>
      <c r="I947" s="25"/>
      <c r="J947" s="25"/>
      <c r="K947" s="25"/>
      <c r="L947" s="25"/>
      <c r="M947" s="25"/>
      <c r="N947" s="25"/>
      <c r="O947" s="25"/>
      <c r="P947" s="25"/>
      <c r="Q947" s="25"/>
      <c r="R947" s="25"/>
      <c r="S947" s="25"/>
      <c r="T947" s="25"/>
      <c r="U947" s="25"/>
      <c r="V947" s="25"/>
      <c r="W947" s="25"/>
      <c r="X947" s="25"/>
      <c r="Y947" s="25"/>
    </row>
    <row r="948" spans="1:25" ht="14.25" customHeight="1" x14ac:dyDescent="0.55000000000000004">
      <c r="A948" s="25"/>
      <c r="G948" s="25"/>
      <c r="H948" s="25"/>
      <c r="I948" s="25"/>
      <c r="J948" s="25"/>
      <c r="K948" s="25"/>
      <c r="L948" s="25"/>
      <c r="M948" s="25"/>
      <c r="N948" s="25"/>
      <c r="O948" s="25"/>
      <c r="P948" s="25"/>
      <c r="Q948" s="25"/>
      <c r="R948" s="25"/>
      <c r="S948" s="25"/>
      <c r="T948" s="25"/>
      <c r="U948" s="25"/>
      <c r="V948" s="25"/>
      <c r="W948" s="25"/>
      <c r="X948" s="25"/>
      <c r="Y948" s="25"/>
    </row>
    <row r="949" spans="1:25" ht="14.25" customHeight="1" x14ac:dyDescent="0.55000000000000004">
      <c r="A949" s="25"/>
      <c r="G949" s="25"/>
      <c r="H949" s="25"/>
      <c r="I949" s="25"/>
      <c r="J949" s="25"/>
      <c r="K949" s="25"/>
      <c r="L949" s="25"/>
      <c r="M949" s="25"/>
      <c r="N949" s="25"/>
      <c r="O949" s="25"/>
      <c r="P949" s="25"/>
      <c r="Q949" s="25"/>
      <c r="R949" s="25"/>
      <c r="S949" s="25"/>
      <c r="T949" s="25"/>
      <c r="U949" s="25"/>
      <c r="V949" s="25"/>
      <c r="W949" s="25"/>
      <c r="X949" s="25"/>
      <c r="Y949" s="25"/>
    </row>
    <row r="950" spans="1:25" ht="14.25" customHeight="1" x14ac:dyDescent="0.55000000000000004">
      <c r="A950" s="25"/>
      <c r="G950" s="25"/>
      <c r="H950" s="25"/>
      <c r="I950" s="25"/>
      <c r="J950" s="25"/>
      <c r="K950" s="25"/>
      <c r="L950" s="25"/>
      <c r="M950" s="25"/>
      <c r="N950" s="25"/>
      <c r="O950" s="25"/>
      <c r="P950" s="25"/>
      <c r="Q950" s="25"/>
      <c r="R950" s="25"/>
      <c r="S950" s="25"/>
      <c r="T950" s="25"/>
      <c r="U950" s="25"/>
      <c r="V950" s="25"/>
      <c r="W950" s="25"/>
      <c r="X950" s="25"/>
      <c r="Y950" s="25"/>
    </row>
    <row r="951" spans="1:25" ht="14.25" customHeight="1" x14ac:dyDescent="0.55000000000000004">
      <c r="A951" s="25"/>
      <c r="G951" s="25"/>
      <c r="H951" s="25"/>
      <c r="I951" s="25"/>
      <c r="J951" s="25"/>
      <c r="K951" s="25"/>
      <c r="L951" s="25"/>
      <c r="M951" s="25"/>
      <c r="N951" s="25"/>
      <c r="O951" s="25"/>
      <c r="P951" s="25"/>
      <c r="Q951" s="25"/>
      <c r="R951" s="25"/>
      <c r="S951" s="25"/>
      <c r="T951" s="25"/>
      <c r="U951" s="25"/>
      <c r="V951" s="25"/>
      <c r="W951" s="25"/>
      <c r="X951" s="25"/>
      <c r="Y951" s="25"/>
    </row>
    <row r="952" spans="1:25" ht="14.25" customHeight="1" x14ac:dyDescent="0.55000000000000004">
      <c r="A952" s="25"/>
      <c r="G952" s="25"/>
      <c r="H952" s="25"/>
      <c r="I952" s="25"/>
      <c r="J952" s="25"/>
      <c r="K952" s="25"/>
      <c r="L952" s="25"/>
      <c r="M952" s="25"/>
      <c r="N952" s="25"/>
      <c r="O952" s="25"/>
      <c r="P952" s="25"/>
      <c r="Q952" s="25"/>
      <c r="R952" s="25"/>
      <c r="S952" s="25"/>
      <c r="T952" s="25"/>
      <c r="U952" s="25"/>
      <c r="V952" s="25"/>
      <c r="W952" s="25"/>
      <c r="X952" s="25"/>
      <c r="Y952" s="25"/>
    </row>
    <row r="953" spans="1:25" ht="14.25" customHeight="1" x14ac:dyDescent="0.55000000000000004">
      <c r="A953" s="25"/>
      <c r="G953" s="25"/>
      <c r="H953" s="25"/>
      <c r="I953" s="25"/>
      <c r="J953" s="25"/>
      <c r="K953" s="25"/>
      <c r="L953" s="25"/>
      <c r="M953" s="25"/>
      <c r="N953" s="25"/>
      <c r="O953" s="25"/>
      <c r="P953" s="25"/>
      <c r="Q953" s="25"/>
      <c r="R953" s="25"/>
      <c r="S953" s="25"/>
      <c r="T953" s="25"/>
      <c r="U953" s="25"/>
      <c r="V953" s="25"/>
      <c r="W953" s="25"/>
      <c r="X953" s="25"/>
      <c r="Y953" s="25"/>
    </row>
    <row r="954" spans="1:25" ht="14.25" customHeight="1" x14ac:dyDescent="0.55000000000000004">
      <c r="A954" s="25"/>
      <c r="G954" s="25"/>
      <c r="H954" s="25"/>
      <c r="I954" s="25"/>
      <c r="J954" s="25"/>
      <c r="K954" s="25"/>
      <c r="L954" s="25"/>
      <c r="M954" s="25"/>
      <c r="N954" s="25"/>
      <c r="O954" s="25"/>
      <c r="P954" s="25"/>
      <c r="Q954" s="25"/>
      <c r="R954" s="25"/>
      <c r="S954" s="25"/>
      <c r="T954" s="25"/>
      <c r="U954" s="25"/>
      <c r="V954" s="25"/>
      <c r="W954" s="25"/>
      <c r="X954" s="25"/>
      <c r="Y954" s="25"/>
    </row>
    <row r="955" spans="1:25" ht="14.25" customHeight="1" x14ac:dyDescent="0.55000000000000004">
      <c r="A955" s="25"/>
      <c r="G955" s="25"/>
      <c r="H955" s="25"/>
      <c r="I955" s="25"/>
      <c r="J955" s="25"/>
      <c r="K955" s="25"/>
      <c r="L955" s="25"/>
      <c r="M955" s="25"/>
      <c r="N955" s="25"/>
      <c r="O955" s="25"/>
      <c r="P955" s="25"/>
      <c r="Q955" s="25"/>
      <c r="R955" s="25"/>
      <c r="S955" s="25"/>
      <c r="T955" s="25"/>
      <c r="U955" s="25"/>
      <c r="V955" s="25"/>
      <c r="W955" s="25"/>
      <c r="X955" s="25"/>
      <c r="Y955" s="25"/>
    </row>
    <row r="956" spans="1:25" ht="14.25" customHeight="1" x14ac:dyDescent="0.55000000000000004">
      <c r="A956" s="25"/>
      <c r="G956" s="25"/>
      <c r="H956" s="25"/>
      <c r="I956" s="25"/>
      <c r="J956" s="25"/>
      <c r="K956" s="25"/>
      <c r="L956" s="25"/>
      <c r="M956" s="25"/>
      <c r="N956" s="25"/>
      <c r="O956" s="25"/>
      <c r="P956" s="25"/>
      <c r="Q956" s="25"/>
      <c r="R956" s="25"/>
      <c r="S956" s="25"/>
      <c r="T956" s="25"/>
      <c r="U956" s="25"/>
      <c r="V956" s="25"/>
      <c r="W956" s="25"/>
      <c r="X956" s="25"/>
      <c r="Y956" s="25"/>
    </row>
    <row r="957" spans="1:25" ht="14.25" customHeight="1" x14ac:dyDescent="0.55000000000000004">
      <c r="A957" s="25"/>
      <c r="G957" s="25"/>
      <c r="H957" s="25"/>
      <c r="I957" s="25"/>
      <c r="J957" s="25"/>
      <c r="K957" s="25"/>
      <c r="L957" s="25"/>
      <c r="M957" s="25"/>
      <c r="N957" s="25"/>
      <c r="O957" s="25"/>
      <c r="P957" s="25"/>
      <c r="Q957" s="25"/>
      <c r="R957" s="25"/>
      <c r="S957" s="25"/>
      <c r="T957" s="25"/>
      <c r="U957" s="25"/>
      <c r="V957" s="25"/>
      <c r="W957" s="25"/>
      <c r="X957" s="25"/>
      <c r="Y957" s="25"/>
    </row>
    <row r="958" spans="1:25" ht="14.25" customHeight="1" x14ac:dyDescent="0.55000000000000004">
      <c r="A958" s="25"/>
      <c r="G958" s="25"/>
      <c r="H958" s="25"/>
      <c r="I958" s="25"/>
      <c r="J958" s="25"/>
      <c r="K958" s="25"/>
      <c r="L958" s="25"/>
      <c r="M958" s="25"/>
      <c r="N958" s="25"/>
      <c r="O958" s="25"/>
      <c r="P958" s="25"/>
      <c r="Q958" s="25"/>
      <c r="R958" s="25"/>
      <c r="S958" s="25"/>
      <c r="T958" s="25"/>
      <c r="U958" s="25"/>
      <c r="V958" s="25"/>
      <c r="W958" s="25"/>
      <c r="X958" s="25"/>
      <c r="Y958" s="25"/>
    </row>
    <row r="959" spans="1:25" ht="14.25" customHeight="1" x14ac:dyDescent="0.55000000000000004">
      <c r="A959" s="25"/>
      <c r="G959" s="25"/>
      <c r="H959" s="25"/>
      <c r="I959" s="25"/>
      <c r="J959" s="25"/>
      <c r="K959" s="25"/>
      <c r="L959" s="25"/>
      <c r="M959" s="25"/>
      <c r="N959" s="25"/>
      <c r="O959" s="25"/>
      <c r="P959" s="25"/>
      <c r="Q959" s="25"/>
      <c r="R959" s="25"/>
      <c r="S959" s="25"/>
      <c r="T959" s="25"/>
      <c r="U959" s="25"/>
      <c r="V959" s="25"/>
      <c r="W959" s="25"/>
      <c r="X959" s="25"/>
      <c r="Y959" s="25"/>
    </row>
    <row r="960" spans="1:25" ht="14.25" customHeight="1" x14ac:dyDescent="0.55000000000000004">
      <c r="A960" s="25"/>
      <c r="G960" s="25"/>
      <c r="H960" s="25"/>
      <c r="I960" s="25"/>
      <c r="J960" s="25"/>
      <c r="K960" s="25"/>
      <c r="L960" s="25"/>
      <c r="M960" s="25"/>
      <c r="N960" s="25"/>
      <c r="O960" s="25"/>
      <c r="P960" s="25"/>
      <c r="Q960" s="25"/>
      <c r="R960" s="25"/>
      <c r="S960" s="25"/>
      <c r="T960" s="25"/>
      <c r="U960" s="25"/>
      <c r="V960" s="25"/>
      <c r="W960" s="25"/>
      <c r="X960" s="25"/>
      <c r="Y960" s="25"/>
    </row>
    <row r="961" spans="1:25" ht="14.25" customHeight="1" x14ac:dyDescent="0.55000000000000004">
      <c r="A961" s="25"/>
      <c r="G961" s="25"/>
      <c r="H961" s="25"/>
      <c r="I961" s="25"/>
      <c r="J961" s="25"/>
      <c r="K961" s="25"/>
      <c r="L961" s="25"/>
      <c r="M961" s="25"/>
      <c r="N961" s="25"/>
      <c r="O961" s="25"/>
      <c r="P961" s="25"/>
      <c r="Q961" s="25"/>
      <c r="R961" s="25"/>
      <c r="S961" s="25"/>
      <c r="T961" s="25"/>
      <c r="U961" s="25"/>
      <c r="V961" s="25"/>
      <c r="W961" s="25"/>
      <c r="X961" s="25"/>
      <c r="Y961" s="25"/>
    </row>
    <row r="962" spans="1:25" ht="14.25" customHeight="1" x14ac:dyDescent="0.55000000000000004">
      <c r="A962" s="25"/>
      <c r="G962" s="25"/>
      <c r="H962" s="25"/>
      <c r="I962" s="25"/>
      <c r="J962" s="25"/>
      <c r="K962" s="25"/>
      <c r="L962" s="25"/>
      <c r="M962" s="25"/>
      <c r="N962" s="25"/>
      <c r="O962" s="25"/>
      <c r="P962" s="25"/>
      <c r="Q962" s="25"/>
      <c r="R962" s="25"/>
      <c r="S962" s="25"/>
      <c r="T962" s="25"/>
      <c r="U962" s="25"/>
      <c r="V962" s="25"/>
      <c r="W962" s="25"/>
      <c r="X962" s="25"/>
      <c r="Y962" s="25"/>
    </row>
    <row r="963" spans="1:25" ht="14.25" customHeight="1" x14ac:dyDescent="0.55000000000000004">
      <c r="A963" s="25"/>
      <c r="G963" s="25"/>
      <c r="H963" s="25"/>
      <c r="I963" s="25"/>
      <c r="J963" s="25"/>
      <c r="K963" s="25"/>
      <c r="L963" s="25"/>
      <c r="M963" s="25"/>
      <c r="N963" s="25"/>
      <c r="O963" s="25"/>
      <c r="P963" s="25"/>
      <c r="Q963" s="25"/>
      <c r="R963" s="25"/>
      <c r="S963" s="25"/>
      <c r="T963" s="25"/>
      <c r="U963" s="25"/>
      <c r="V963" s="25"/>
      <c r="W963" s="25"/>
      <c r="X963" s="25"/>
      <c r="Y963" s="25"/>
    </row>
    <row r="964" spans="1:25" ht="14.25" customHeight="1" x14ac:dyDescent="0.55000000000000004">
      <c r="A964" s="25"/>
      <c r="G964" s="25"/>
      <c r="H964" s="25"/>
      <c r="I964" s="25"/>
      <c r="J964" s="25"/>
      <c r="K964" s="25"/>
      <c r="L964" s="25"/>
      <c r="M964" s="25"/>
      <c r="N964" s="25"/>
      <c r="O964" s="25"/>
      <c r="P964" s="25"/>
      <c r="Q964" s="25"/>
      <c r="R964" s="25"/>
      <c r="S964" s="25"/>
      <c r="T964" s="25"/>
      <c r="U964" s="25"/>
      <c r="V964" s="25"/>
      <c r="W964" s="25"/>
      <c r="X964" s="25"/>
      <c r="Y964" s="25"/>
    </row>
    <row r="965" spans="1:25" ht="14.25" customHeight="1" x14ac:dyDescent="0.55000000000000004">
      <c r="A965" s="25"/>
      <c r="G965" s="25"/>
      <c r="H965" s="25"/>
      <c r="I965" s="25"/>
      <c r="J965" s="25"/>
      <c r="K965" s="25"/>
      <c r="L965" s="25"/>
      <c r="M965" s="25"/>
      <c r="N965" s="25"/>
      <c r="O965" s="25"/>
      <c r="P965" s="25"/>
      <c r="Q965" s="25"/>
      <c r="R965" s="25"/>
      <c r="S965" s="25"/>
      <c r="T965" s="25"/>
      <c r="U965" s="25"/>
      <c r="V965" s="25"/>
      <c r="W965" s="25"/>
      <c r="X965" s="25"/>
      <c r="Y965" s="25"/>
    </row>
    <row r="966" spans="1:25" ht="14.25" customHeight="1" x14ac:dyDescent="0.55000000000000004">
      <c r="A966" s="25"/>
      <c r="G966" s="25"/>
      <c r="H966" s="25"/>
      <c r="I966" s="25"/>
      <c r="J966" s="25"/>
      <c r="K966" s="25"/>
      <c r="L966" s="25"/>
      <c r="M966" s="25"/>
      <c r="N966" s="25"/>
      <c r="O966" s="25"/>
      <c r="P966" s="25"/>
      <c r="Q966" s="25"/>
      <c r="R966" s="25"/>
      <c r="S966" s="25"/>
      <c r="T966" s="25"/>
      <c r="U966" s="25"/>
      <c r="V966" s="25"/>
      <c r="W966" s="25"/>
      <c r="X966" s="25"/>
      <c r="Y966" s="25"/>
    </row>
    <row r="967" spans="1:25" ht="14.25" customHeight="1" x14ac:dyDescent="0.55000000000000004">
      <c r="A967" s="25"/>
      <c r="G967" s="25"/>
      <c r="H967" s="25"/>
      <c r="I967" s="25"/>
      <c r="J967" s="25"/>
      <c r="K967" s="25"/>
      <c r="L967" s="25"/>
      <c r="M967" s="25"/>
      <c r="N967" s="25"/>
      <c r="O967" s="25"/>
      <c r="P967" s="25"/>
      <c r="Q967" s="25"/>
      <c r="R967" s="25"/>
      <c r="S967" s="25"/>
      <c r="T967" s="25"/>
      <c r="U967" s="25"/>
      <c r="V967" s="25"/>
      <c r="W967" s="25"/>
      <c r="X967" s="25"/>
      <c r="Y967" s="25"/>
    </row>
    <row r="968" spans="1:25" ht="14.25" customHeight="1" x14ac:dyDescent="0.55000000000000004">
      <c r="A968" s="25"/>
      <c r="G968" s="25"/>
      <c r="H968" s="25"/>
      <c r="I968" s="25"/>
      <c r="J968" s="25"/>
      <c r="K968" s="25"/>
      <c r="L968" s="25"/>
      <c r="M968" s="25"/>
      <c r="N968" s="25"/>
      <c r="O968" s="25"/>
      <c r="P968" s="25"/>
      <c r="Q968" s="25"/>
      <c r="R968" s="25"/>
      <c r="S968" s="25"/>
      <c r="T968" s="25"/>
      <c r="U968" s="25"/>
      <c r="V968" s="25"/>
      <c r="W968" s="25"/>
      <c r="X968" s="25"/>
      <c r="Y968" s="25"/>
    </row>
    <row r="969" spans="1:25" ht="14.25" customHeight="1" x14ac:dyDescent="0.55000000000000004">
      <c r="A969" s="25"/>
      <c r="G969" s="25"/>
      <c r="H969" s="25"/>
      <c r="I969" s="25"/>
      <c r="J969" s="25"/>
      <c r="K969" s="25"/>
      <c r="L969" s="25"/>
      <c r="M969" s="25"/>
      <c r="N969" s="25"/>
      <c r="O969" s="25"/>
      <c r="P969" s="25"/>
      <c r="Q969" s="25"/>
      <c r="R969" s="25"/>
      <c r="S969" s="25"/>
      <c r="T969" s="25"/>
      <c r="U969" s="25"/>
      <c r="V969" s="25"/>
      <c r="W969" s="25"/>
      <c r="X969" s="25"/>
      <c r="Y969" s="25"/>
    </row>
    <row r="970" spans="1:25" ht="14.25" customHeight="1" x14ac:dyDescent="0.55000000000000004">
      <c r="A970" s="25"/>
      <c r="G970" s="25"/>
      <c r="H970" s="25"/>
      <c r="I970" s="25"/>
      <c r="J970" s="25"/>
      <c r="K970" s="25"/>
      <c r="L970" s="25"/>
      <c r="M970" s="25"/>
      <c r="N970" s="25"/>
      <c r="O970" s="25"/>
      <c r="P970" s="25"/>
      <c r="Q970" s="25"/>
      <c r="R970" s="25"/>
      <c r="S970" s="25"/>
      <c r="T970" s="25"/>
      <c r="U970" s="25"/>
      <c r="V970" s="25"/>
      <c r="W970" s="25"/>
      <c r="X970" s="25"/>
      <c r="Y970" s="25"/>
    </row>
    <row r="971" spans="1:25" ht="14.25" customHeight="1" x14ac:dyDescent="0.55000000000000004">
      <c r="A971" s="25"/>
      <c r="G971" s="25"/>
      <c r="H971" s="25"/>
      <c r="I971" s="25"/>
      <c r="J971" s="25"/>
      <c r="K971" s="25"/>
      <c r="L971" s="25"/>
      <c r="M971" s="25"/>
      <c r="N971" s="25"/>
      <c r="O971" s="25"/>
      <c r="P971" s="25"/>
      <c r="Q971" s="25"/>
      <c r="R971" s="25"/>
      <c r="S971" s="25"/>
      <c r="T971" s="25"/>
      <c r="U971" s="25"/>
      <c r="V971" s="25"/>
      <c r="W971" s="25"/>
      <c r="X971" s="25"/>
      <c r="Y971" s="25"/>
    </row>
    <row r="972" spans="1:25" ht="14.25" customHeight="1" x14ac:dyDescent="0.55000000000000004">
      <c r="A972" s="25"/>
      <c r="G972" s="25"/>
      <c r="H972" s="25"/>
      <c r="I972" s="25"/>
      <c r="J972" s="25"/>
      <c r="K972" s="25"/>
      <c r="L972" s="25"/>
      <c r="M972" s="25"/>
      <c r="N972" s="25"/>
      <c r="O972" s="25"/>
      <c r="P972" s="25"/>
      <c r="Q972" s="25"/>
      <c r="R972" s="25"/>
      <c r="S972" s="25"/>
      <c r="T972" s="25"/>
      <c r="U972" s="25"/>
      <c r="V972" s="25"/>
      <c r="W972" s="25"/>
      <c r="X972" s="25"/>
      <c r="Y972" s="25"/>
    </row>
    <row r="973" spans="1:25" ht="14.25" customHeight="1" x14ac:dyDescent="0.55000000000000004">
      <c r="A973" s="25"/>
      <c r="G973" s="25"/>
      <c r="H973" s="25"/>
      <c r="I973" s="25"/>
      <c r="J973" s="25"/>
      <c r="K973" s="25"/>
      <c r="L973" s="25"/>
      <c r="M973" s="25"/>
      <c r="N973" s="25"/>
      <c r="O973" s="25"/>
      <c r="P973" s="25"/>
      <c r="Q973" s="25"/>
      <c r="R973" s="25"/>
      <c r="S973" s="25"/>
      <c r="T973" s="25"/>
      <c r="U973" s="25"/>
      <c r="V973" s="25"/>
      <c r="W973" s="25"/>
      <c r="X973" s="25"/>
      <c r="Y973" s="25"/>
    </row>
    <row r="974" spans="1:25" ht="14.25" customHeight="1" x14ac:dyDescent="0.55000000000000004">
      <c r="A974" s="25"/>
      <c r="G974" s="25"/>
      <c r="H974" s="25"/>
      <c r="I974" s="25"/>
      <c r="J974" s="25"/>
      <c r="K974" s="25"/>
      <c r="L974" s="25"/>
      <c r="M974" s="25"/>
      <c r="N974" s="25"/>
      <c r="O974" s="25"/>
      <c r="P974" s="25"/>
      <c r="Q974" s="25"/>
      <c r="R974" s="25"/>
      <c r="S974" s="25"/>
      <c r="T974" s="25"/>
      <c r="U974" s="25"/>
      <c r="V974" s="25"/>
      <c r="W974" s="25"/>
      <c r="X974" s="25"/>
      <c r="Y974" s="25"/>
    </row>
    <row r="975" spans="1:25" ht="14.25" customHeight="1" x14ac:dyDescent="0.55000000000000004">
      <c r="A975" s="25"/>
      <c r="G975" s="25"/>
      <c r="H975" s="25"/>
      <c r="I975" s="25"/>
      <c r="J975" s="25"/>
      <c r="K975" s="25"/>
      <c r="L975" s="25"/>
      <c r="M975" s="25"/>
      <c r="N975" s="25"/>
      <c r="O975" s="25"/>
      <c r="P975" s="25"/>
      <c r="Q975" s="25"/>
      <c r="R975" s="25"/>
      <c r="S975" s="25"/>
      <c r="T975" s="25"/>
      <c r="U975" s="25"/>
      <c r="V975" s="25"/>
      <c r="W975" s="25"/>
      <c r="X975" s="25"/>
      <c r="Y975" s="25"/>
    </row>
    <row r="976" spans="1:25" ht="14.25" customHeight="1" x14ac:dyDescent="0.55000000000000004">
      <c r="A976" s="25"/>
      <c r="G976" s="25"/>
      <c r="H976" s="25"/>
      <c r="I976" s="25"/>
      <c r="J976" s="25"/>
      <c r="K976" s="25"/>
      <c r="L976" s="25"/>
      <c r="M976" s="25"/>
      <c r="N976" s="25"/>
      <c r="O976" s="25"/>
      <c r="P976" s="25"/>
      <c r="Q976" s="25"/>
      <c r="R976" s="25"/>
      <c r="S976" s="25"/>
      <c r="T976" s="25"/>
      <c r="U976" s="25"/>
      <c r="V976" s="25"/>
      <c r="W976" s="25"/>
      <c r="X976" s="25"/>
      <c r="Y976" s="25"/>
    </row>
    <row r="977" spans="1:25" ht="14.25" customHeight="1" x14ac:dyDescent="0.55000000000000004">
      <c r="A977" s="25"/>
      <c r="G977" s="25"/>
      <c r="H977" s="25"/>
      <c r="I977" s="25"/>
      <c r="J977" s="25"/>
      <c r="K977" s="25"/>
      <c r="L977" s="25"/>
      <c r="M977" s="25"/>
      <c r="N977" s="25"/>
      <c r="O977" s="25"/>
      <c r="P977" s="25"/>
      <c r="Q977" s="25"/>
      <c r="R977" s="25"/>
      <c r="S977" s="25"/>
      <c r="T977" s="25"/>
      <c r="U977" s="25"/>
      <c r="V977" s="25"/>
      <c r="W977" s="25"/>
      <c r="X977" s="25"/>
      <c r="Y977" s="25"/>
    </row>
    <row r="978" spans="1:25" ht="14.25" customHeight="1" x14ac:dyDescent="0.55000000000000004">
      <c r="A978" s="25"/>
      <c r="G978" s="25"/>
      <c r="H978" s="25"/>
      <c r="I978" s="25"/>
      <c r="J978" s="25"/>
      <c r="K978" s="25"/>
      <c r="L978" s="25"/>
      <c r="M978" s="25"/>
      <c r="N978" s="25"/>
      <c r="O978" s="25"/>
      <c r="P978" s="25"/>
      <c r="Q978" s="25"/>
      <c r="R978" s="25"/>
      <c r="S978" s="25"/>
      <c r="T978" s="25"/>
      <c r="U978" s="25"/>
      <c r="V978" s="25"/>
      <c r="W978" s="25"/>
      <c r="X978" s="25"/>
      <c r="Y978" s="25"/>
    </row>
  </sheetData>
  <mergeCells count="22">
    <mergeCell ref="B35:F45"/>
    <mergeCell ref="B47:F47"/>
    <mergeCell ref="B72:F72"/>
    <mergeCell ref="B86:F86"/>
    <mergeCell ref="B26:F26"/>
    <mergeCell ref="B28:F28"/>
    <mergeCell ref="B29:F29"/>
    <mergeCell ref="B31:F31"/>
    <mergeCell ref="B32:F32"/>
    <mergeCell ref="B34:F34"/>
    <mergeCell ref="B17:F17"/>
    <mergeCell ref="B18:F18"/>
    <mergeCell ref="B19:F19"/>
    <mergeCell ref="B23:F23"/>
    <mergeCell ref="B24:F24"/>
    <mergeCell ref="B25:F25"/>
    <mergeCell ref="B1:F1"/>
    <mergeCell ref="C3:E3"/>
    <mergeCell ref="C4:E4"/>
    <mergeCell ref="B14:F14"/>
    <mergeCell ref="B15:F15"/>
    <mergeCell ref="B16:F16"/>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Statements</vt:lpstr>
      <vt:lpstr>Qualitative Analysis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MAGDALINA CHAVDAROVA MIHOVA</cp:lastModifiedBy>
  <dcterms:created xsi:type="dcterms:W3CDTF">2026-08-10T13:14:57Z</dcterms:created>
  <dcterms:modified xsi:type="dcterms:W3CDTF">2026-08-11T10:59:43Z</dcterms:modified>
</cp:coreProperties>
</file>