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nadej\Downloads\"/>
    </mc:Choice>
  </mc:AlternateContent>
  <xr:revisionPtr revIDLastSave="0" documentId="8_{4F7EFC90-19F3-498B-904C-DBCE5645CFDF}" xr6:coauthVersionLast="47" xr6:coauthVersionMax="47" xr10:uidLastSave="{00000000-0000-0000-0000-000000000000}"/>
  <bookViews>
    <workbookView xWindow="-110" yWindow="-110" windowWidth="19420" windowHeight="11500" xr2:uid="{00000000-000D-0000-FFFF-FFFF00000000}"/>
  </bookViews>
  <sheets>
    <sheet name="Financial Statements" sheetId="1" r:id="rId1"/>
    <sheet name="Qualitative Analysis (Note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1" l="1"/>
  <c r="D32" i="1"/>
  <c r="C32" i="1"/>
  <c r="C16" i="1"/>
  <c r="C12" i="1"/>
  <c r="C61" i="1"/>
  <c r="D61" i="1"/>
  <c r="E61" i="1"/>
  <c r="C44" i="1"/>
  <c r="D44" i="1"/>
  <c r="E44" i="1"/>
  <c r="E41" i="1"/>
  <c r="C41" i="1"/>
  <c r="D41" i="1"/>
  <c r="C65" i="1"/>
  <c r="E26" i="1"/>
  <c r="E28" i="1" s="1"/>
  <c r="D26" i="1"/>
  <c r="E9" i="1"/>
  <c r="D9" i="1"/>
  <c r="E16" i="1"/>
  <c r="D16" i="1"/>
  <c r="E18" i="1"/>
  <c r="D18" i="1"/>
  <c r="C18" i="1"/>
  <c r="C28" i="1"/>
  <c r="D28" i="1"/>
  <c r="D94" i="1"/>
  <c r="E94" i="1"/>
  <c r="C94" i="1"/>
  <c r="D93" i="1"/>
  <c r="E93" i="1"/>
  <c r="C93" i="1"/>
  <c r="D82" i="1"/>
  <c r="E82" i="1"/>
  <c r="C82" i="1"/>
  <c r="E70" i="1"/>
  <c r="D70" i="1"/>
  <c r="C70" i="1"/>
  <c r="E65" i="1"/>
  <c r="E66" i="1" s="1"/>
  <c r="E62" i="1"/>
  <c r="D65" i="1"/>
  <c r="D62" i="1"/>
  <c r="E54" i="1"/>
  <c r="D54" i="1"/>
  <c r="C54" i="1"/>
  <c r="E48" i="1"/>
  <c r="E45" i="1"/>
  <c r="E42" i="1"/>
  <c r="D48" i="1"/>
  <c r="D45" i="1"/>
  <c r="D42" i="1"/>
  <c r="C11" i="1"/>
  <c r="E11" i="1"/>
  <c r="E12" i="1" s="1"/>
  <c r="D11" i="1"/>
  <c r="C48" i="1" l="1"/>
  <c r="D20" i="1"/>
  <c r="D21" i="1"/>
  <c r="D12" i="1"/>
  <c r="C20" i="1"/>
  <c r="C21" i="1"/>
  <c r="C22" i="1" s="1"/>
  <c r="E20" i="1"/>
  <c r="E21" i="1" s="1"/>
  <c r="C71" i="1"/>
  <c r="C74" i="1" s="1"/>
  <c r="C67" i="1"/>
  <c r="D71" i="1"/>
  <c r="D74" i="1" s="1"/>
  <c r="E71" i="1"/>
  <c r="E74" i="1" s="1"/>
  <c r="E49" i="1"/>
  <c r="C55" i="1"/>
  <c r="D49" i="1"/>
  <c r="E29" i="1" l="1"/>
  <c r="E31" i="1" s="1"/>
  <c r="E32" i="1" s="1"/>
  <c r="E22" i="1"/>
  <c r="D22" i="1"/>
  <c r="D29" i="1"/>
  <c r="D31" i="1" s="1"/>
  <c r="C29" i="1"/>
  <c r="C31" i="1" s="1"/>
  <c r="C80" i="1"/>
  <c r="C89" i="1" s="1"/>
  <c r="C99" i="1" s="1"/>
  <c r="D89" i="1"/>
  <c r="E89" i="1"/>
  <c r="E100" i="1" l="1"/>
  <c r="E102" i="1" s="1"/>
  <c r="E99" i="1"/>
  <c r="D99" i="1"/>
  <c r="D101" i="1" s="1"/>
  <c r="D100" i="1"/>
  <c r="D102" i="1" s="1"/>
  <c r="C100" i="1"/>
  <c r="C102" i="1" s="1"/>
  <c r="E101" i="1"/>
  <c r="E67" i="1" l="1"/>
  <c r="D67" i="1"/>
  <c r="D55" i="1"/>
  <c r="D56" i="1" s="1"/>
  <c r="E55" i="1" l="1"/>
  <c r="E56" i="1" s="1"/>
  <c r="C101" i="1"/>
</calcChain>
</file>

<file path=xl/sharedStrings.xml><?xml version="1.0" encoding="utf-8"?>
<sst xmlns="http://schemas.openxmlformats.org/spreadsheetml/2006/main" count="161" uniqueCount="153">
  <si>
    <t>AMNEAL PHARMACEUTICALS, INC.</t>
  </si>
  <si>
    <t>Integrated Financial Statements &amp; Ratio Model (2023 - 2025)</t>
  </si>
  <si>
    <t>(in thousands, except ratios)</t>
  </si>
  <si>
    <t>INCOME STATEMENT</t>
  </si>
  <si>
    <t>Line Item</t>
  </si>
  <si>
    <t>FY 2023</t>
  </si>
  <si>
    <t>FY 2024</t>
  </si>
  <si>
    <t>FY 2025</t>
  </si>
  <si>
    <t>Net revenue</t>
  </si>
  <si>
    <t xml:space="preserve">  YoY Revenue Growth %</t>
  </si>
  <si>
    <t>Cost of goods sold</t>
  </si>
  <si>
    <t>Gross profit</t>
  </si>
  <si>
    <t xml:space="preserve">  Gross Margin %</t>
  </si>
  <si>
    <t>Operating expenses:</t>
  </si>
  <si>
    <t xml:space="preserve">  Selling, general and administrative</t>
  </si>
  <si>
    <t xml:space="preserve">  Research and development</t>
  </si>
  <si>
    <t>Total operating expenses</t>
  </si>
  <si>
    <t xml:space="preserve">  Operating Margin %</t>
  </si>
  <si>
    <t>Provision for income taxes</t>
  </si>
  <si>
    <t>Net income (loss)</t>
  </si>
  <si>
    <t xml:space="preserve">  Net Margin %</t>
  </si>
  <si>
    <t>BALANCE SHEET</t>
  </si>
  <si>
    <t>ASSETS</t>
  </si>
  <si>
    <t>Current assets:</t>
  </si>
  <si>
    <t xml:space="preserve">  Cash and cash equivalents</t>
  </si>
  <si>
    <t xml:space="preserve">  Accounts receivable, net</t>
  </si>
  <si>
    <t xml:space="preserve">  Prepaid expenses and other current assets</t>
  </si>
  <si>
    <t>Total current assets</t>
  </si>
  <si>
    <t>Property, plant and equipment, net</t>
  </si>
  <si>
    <t>Goodwill</t>
  </si>
  <si>
    <t>Intangible assets, net</t>
  </si>
  <si>
    <t>Other non-current assets</t>
  </si>
  <si>
    <t>Total assets</t>
  </si>
  <si>
    <t>LIABILITIES AND STOCKHOLDERS' EQUITY</t>
  </si>
  <si>
    <t>Current liabilities:</t>
  </si>
  <si>
    <t>Total current liabilities</t>
  </si>
  <si>
    <t xml:space="preserve">  Current Ratio</t>
  </si>
  <si>
    <t>Long-term debt, net</t>
  </si>
  <si>
    <t>Other non-current liabilities</t>
  </si>
  <si>
    <t>Total liabilities</t>
  </si>
  <si>
    <t>Stockholders' equity</t>
  </si>
  <si>
    <t>Total liabilities and stockholders' equity</t>
  </si>
  <si>
    <t>STATEMENT OF CASH FLOWS</t>
  </si>
  <si>
    <t>Cash flows from operating activities:</t>
  </si>
  <si>
    <t xml:space="preserve">  Net income (loss)</t>
  </si>
  <si>
    <t xml:space="preserve">  Depreciation and amortization</t>
  </si>
  <si>
    <t>Net cash provided by operating activities</t>
  </si>
  <si>
    <t>Cash flows from investing activities:</t>
  </si>
  <si>
    <t xml:space="preserve">  Other investing cash flows</t>
  </si>
  <si>
    <t>Net cash used in investing activities</t>
  </si>
  <si>
    <t>Net cash used in financing activities</t>
  </si>
  <si>
    <t>Net increase (decrease) in cash and cash equivalents</t>
  </si>
  <si>
    <t>COMPANY RESEARCH TEMPLATE</t>
  </si>
  <si>
    <t>Company Name:</t>
  </si>
  <si>
    <t>Amneal Pharmaceuticals (AMRX)</t>
  </si>
  <si>
    <t>What this company does:</t>
  </si>
  <si>
    <t>Manufactures and sells generic medicines, specialty pharmaceuticals, injectable drugs, biosimilars, APIs, and distributes healthcare products.</t>
  </si>
  <si>
    <t>Segment</t>
  </si>
  <si>
    <t>Brands, Products, &amp; Market Share</t>
  </si>
  <si>
    <t>Key Drivers</t>
  </si>
  <si>
    <t>Competitors</t>
  </si>
  <si>
    <t>End Markets/Customers</t>
  </si>
  <si>
    <t>Affordable Medicines</t>
  </si>
  <si>
    <t>Over 280 generic product families in the U.S including oral solids, injectibles, biosimilars, respiratory/inhalation,
ophthalmics, transdermal patches, and more.  
                                                                                                                                                                                                                                                                                            61 products pending approval from the FDA.                       
43 in development.             Five commercial biosimilars: ALYMSYS, Releuko, Flynetra, Boncres, and Oziltus. which are similar to expensive biologic drugs</t>
  </si>
  <si>
    <t xml:space="preserve">Try to be the first company to release a generic medicine after a patent expires.                          
Make difficult medicines that other companies can not copy easily.                                     
Expand into injectibles, inhalers, and biosimilars because these earn higher profits.                                     </t>
  </si>
  <si>
    <t xml:space="preserve">Pharmacveutical companies like: Teva, Sandoz, , Dr. Reddy's Laboratories, Zydus pharmaceuticals, Sun Pharma, Lupin, Aurobindo, Hikma, Fresenius, Viatris, Amphaster Pharmaceutical, Pfizer Inc.
These companies all compete in generic and biosimilar medicine.
</t>
  </si>
  <si>
    <t>Large group purchasing organizations(GPOs), wholesalers, large chain retailers, mail-order pharmacies, hospitals and institutions(especially biosimilars and injectables), and international markets.</t>
  </si>
  <si>
    <t>Specialty Medicines</t>
  </si>
  <si>
    <t>This division produces brand name medicine which include,CREXONT,RYTARY, UNITHROID, Brekiya and ONGENTYS, instead of generic drugs.</t>
  </si>
  <si>
    <t xml:space="preserve">Growth comes from: Launching new medicines. 
keeping rights to sell thse medicines before any competitor make generics of them.
</t>
  </si>
  <si>
    <t>Supernus , Jazz Pharmaceuticals, AbbVie, Alkermes PLC</t>
  </si>
  <si>
    <t>These are prescribed by neurologists, Parkinson's specialists, Endocrinologists, Primary care doctors.</t>
  </si>
  <si>
    <t>AvKARE</t>
  </si>
  <si>
    <t xml:space="preserve">This division distributes the medicine produced.
Which includes: Packaging, Repackaging into smaller units, and delivering to customers.
</t>
  </si>
  <si>
    <t xml:space="preserve">Government contracts
Large-scale medicine distribution.
</t>
  </si>
  <si>
    <t xml:space="preserve">Cardinal Health, Cencora, Mckesson, and manuacturers/re-packagers like Golden State Medical Supply.
</t>
  </si>
  <si>
    <t>U.S. Department of Defense (DoD)
U.S. Department of Veteran Affairs (VA)
Healthcare organizations serving low-income and uninsured patients.</t>
  </si>
  <si>
    <t>Segment 4</t>
  </si>
  <si>
    <t>AMRX serves over 1300 customers, but only 4 of them account for about 71% of its revenue. These are:
Cencora, Mckesson, Cardinal Health, CVS Health.</t>
  </si>
  <si>
    <t>Segment 5</t>
  </si>
  <si>
    <t>Segment 6</t>
  </si>
  <si>
    <t>AMRX has only three segments</t>
  </si>
  <si>
    <t>Segment 7</t>
  </si>
  <si>
    <t>Corporate / Other</t>
  </si>
  <si>
    <t>Timeline</t>
  </si>
  <si>
    <t xml:space="preserve">2002- AMRX was established
</t>
  </si>
  <si>
    <t>2005-2006 Manufactured its first medication and filed and approved with FDA, commercial sales began</t>
  </si>
  <si>
    <t>2018- completed merger with Impax Laboratories, and started trading with NASDAQ: AMRX, becoming publicaly traded</t>
  </si>
  <si>
    <t>2020- Expanded in US federal Healthcare, after completing acquisition of interest in AvKARE.</t>
  </si>
  <si>
    <t>2021- Closed acquisition of Kashiv Specialty Pharmaceuticals- which helped strengthen specialty pharmaceuticals and complex generic</t>
  </si>
  <si>
    <t>2022- Entered US biosimilar market, expanding onto higher growth biologic medicines</t>
  </si>
  <si>
    <t>2023- Launched CREXONT, ONGENTYS, FOCINVEZ, and other FDA approved drugs- Massive expansion of speciality pharmaceuticals business</t>
  </si>
  <si>
    <t>April-2026- Announced acqusition of Kashiv BioSciences, strengthening long-term biosimilar growth strategy</t>
  </si>
  <si>
    <t>7/30/2026- Q2 2026 Revenue increased to $796M, that is  by 10%</t>
  </si>
  <si>
    <t>July 2026- Debt repricing saving approximately 12M.</t>
  </si>
  <si>
    <t>Management (e.g. CEO, CFO, Chief Delivery Officer, etc.)</t>
  </si>
  <si>
    <r>
      <rPr>
        <b/>
        <sz val="11"/>
        <color theme="1"/>
        <rFont val="Lato"/>
        <family val="2"/>
      </rPr>
      <t>President and Co-CEO</t>
    </r>
    <r>
      <rPr>
        <sz val="11"/>
        <color theme="1"/>
        <rFont val="Lato"/>
        <family val="2"/>
      </rPr>
      <t xml:space="preserve">
Chirag and Chintu Patel co-founded Amneal and help lead it before and after its combination with Impax. Chirag has served since August 2019 and has extensive experience in building pharmaceutical and biosimilar business.</t>
    </r>
  </si>
  <si>
    <r>
      <rPr>
        <b/>
        <sz val="11"/>
        <color theme="1"/>
        <rFont val="Lato"/>
        <family val="2"/>
      </rPr>
      <t>CFO</t>
    </r>
    <r>
      <rPr>
        <sz val="11"/>
        <color theme="1"/>
        <rFont val="Lato"/>
        <family val="2"/>
      </rPr>
      <t xml:space="preserve">
Taso Konidaris oversees the finance, accounting, internal audit and investor relations, and information technology, with 30 years of experience in finance and leadership, plus held different senior roles in other pharmaceuticals like Ikaria, Alcresta, Dun &amp; Bradsheet, Schering-Plough, Pharmacia, Novartis and Bristol Myers Squibb.</t>
    </r>
  </si>
  <si>
    <r>
      <rPr>
        <b/>
        <sz val="11"/>
        <color theme="1"/>
        <rFont val="Lato"/>
        <family val="2"/>
      </rPr>
      <t>CCO-Generic and Bioscience</t>
    </r>
    <r>
      <rPr>
        <sz val="11"/>
        <color theme="1"/>
        <rFont val="Lato"/>
        <family val="2"/>
      </rPr>
      <t xml:space="preserve">
Andrew Boyer, Chief Commercial Officer- Generic and Biosciences lead the sales and marketing, distribution, for the generics part of the company. Has experience as president and CEO of North American Generics at Teva and held senior commercial roles at Allergan/Actavis/Watson. Has very relevant generic-drug experience. </t>
    </r>
  </si>
  <si>
    <r>
      <rPr>
        <b/>
        <sz val="11"/>
        <color theme="1"/>
        <rFont val="Lato"/>
        <family val="2"/>
      </rPr>
      <t>President, Operations.</t>
    </r>
    <r>
      <rPr>
        <sz val="11"/>
        <color theme="1"/>
        <rFont val="Lato"/>
        <family val="2"/>
      </rPr>
      <t xml:space="preserve">
Sandeep R. Raktate oversees manufacturing, engineering, environmental health and safety, and administration operations in india and Ireland. Previously, he managed operations at Cipla and held senior production roles at other different pharmaceutical companies.</t>
    </r>
  </si>
  <si>
    <t>Positives / Opportunity</t>
  </si>
  <si>
    <t>i</t>
  </si>
  <si>
    <t>n</t>
  </si>
  <si>
    <t>Negatives / Risks</t>
  </si>
  <si>
    <t>Catalysts</t>
  </si>
  <si>
    <t>Insider Trading</t>
  </si>
  <si>
    <t>1. Insider trading is mixed and mildly cautious with recent inside activity weighing mostly towards selling rather than buying. The most recent sale was made by director Deborah Autor who sold 34,819 shares on May 11, 2026, for $12.94 per share, valuing at $450,558. while retaining 93,660 shares. Other directors and executives sold shares during the year 2025 to 2026, with some being open market and others could be tax related. Overall, insider activity provides a cautious signal, but not enough evidence by itself to indicate a negative outlook. (Yahoo Finance- Insider Transactions, accessed August 2026)</t>
  </si>
  <si>
    <t>Analyst Ratings</t>
  </si>
  <si>
    <t>1. Analyst ratings remained positive. With recent census data showing 4 analysts covering the company, with two Strong Buy and two Buy ratings and no hold or sell ratings recommended. Analysts also expect continued growth in EPS with an average estimate increasing from $1.01 for the current year to $1.18 next year. While quarterly revenue estimates also trend higher with average current quarter of $0.25 to estimated next quarter of $0.25. Recent Q2 2026 results strengthen this view as Amneal exceeded analysts’ expectations for both revenue and adjusted EPS. However, with the stock currently trading at $17.10, which is near the average analyst price target of approximately $18.75, the consensus target currently implies a limited additional upside of about 9.65%. . Overall, analysts remain optimistic about Amneal’s business and earnings growth, but some of that expected improvement may already be reflected in the stock price. (Yahoo Finance, Amneal Analysis, Observed figures on August 2026)</t>
  </si>
  <si>
    <r>
      <t xml:space="preserve">
</t>
    </r>
    <r>
      <rPr>
        <sz val="11"/>
        <color theme="1"/>
        <rFont val="Lato"/>
        <family val="2"/>
      </rPr>
      <t>Insider activity and Wall Street analyst sentiment do not completely align. Insider activity shows more sales being made signaling cautious. However, some executive sales could be tax related. Insider trading can occur for many reasons, so the activities do not really indicate that management expects Amneal decline. In contrast, analyst sentiment remains strongly positive with ratings of buy and strong buy recommended, and higher EPS and revenue expectations moving forward. I therefore place more weight on the positive earnings and revenue outlook while continuing to monitor insider selling for any large or more coordinated pattern.</t>
    </r>
  </si>
  <si>
    <t>EBIT (loss)</t>
  </si>
  <si>
    <t>Inventories</t>
  </si>
  <si>
    <t xml:space="preserve">  Other operating expenses, net </t>
  </si>
  <si>
    <t>Other non-operating expense, net</t>
  </si>
  <si>
    <t>Total operating Expense</t>
  </si>
  <si>
    <t>Interest expense, net</t>
  </si>
  <si>
    <t xml:space="preserve">Operating income </t>
  </si>
  <si>
    <t xml:space="preserve">  Change in Inventory</t>
  </si>
  <si>
    <t xml:space="preserve">  Other current assets</t>
  </si>
  <si>
    <r>
      <rPr>
        <sz val="10"/>
        <rFont val="Calibri"/>
        <family val="2"/>
      </rPr>
      <t xml:space="preserve"> </t>
    </r>
    <r>
      <rPr>
        <i/>
        <sz val="10"/>
        <color theme="4" tint="-0.249977111117893"/>
        <rFont val="Calibri"/>
        <family val="2"/>
      </rPr>
      <t xml:space="preserve"> Change in Accounts Receivable</t>
    </r>
  </si>
  <si>
    <t xml:space="preserve">  Current asset Growth %</t>
  </si>
  <si>
    <t xml:space="preserve">  Asset growth rate</t>
  </si>
  <si>
    <t>Total non-current assets</t>
  </si>
  <si>
    <t xml:space="preserve">  Change in Accounts Payable &amp; accrued expenses</t>
  </si>
  <si>
    <t xml:space="preserve">  Accounts payable &amp; Accrued expenses</t>
  </si>
  <si>
    <t>Current debt</t>
  </si>
  <si>
    <t>Other current liabilities</t>
  </si>
  <si>
    <t xml:space="preserve">  Current liability growth %</t>
  </si>
  <si>
    <t>Total non-current liabilities</t>
  </si>
  <si>
    <t>Redeemable non-controlling interests</t>
  </si>
  <si>
    <t>Change in AR</t>
  </si>
  <si>
    <t>Change in Inventory</t>
  </si>
  <si>
    <t>Change in prepaids/ other assets</t>
  </si>
  <si>
    <t>Change in  A/P, accrued &amp; other liabilities</t>
  </si>
  <si>
    <t>Other working capital / related-party changes</t>
  </si>
  <si>
    <t>Net increase in cash + restricted cash</t>
  </si>
  <si>
    <t>Free Cash Flow</t>
  </si>
  <si>
    <t>FCF Margin %</t>
  </si>
  <si>
    <t>FX ( foreign exchange) effect on cash</t>
  </si>
  <si>
    <t xml:space="preserve">  Capex-Capital expenditures (additions to PP&amp;E)</t>
  </si>
  <si>
    <t>D&amp;A % of Revenue</t>
  </si>
  <si>
    <t>Non-cash / Other adjustments</t>
  </si>
  <si>
    <t>CapEx % of Revenue</t>
  </si>
  <si>
    <t>SG&amp;A % of Revenue</t>
  </si>
  <si>
    <t>R &amp; D % of Revenue</t>
  </si>
  <si>
    <t>Non-operating items</t>
  </si>
  <si>
    <t>Implied Interest Rate</t>
  </si>
  <si>
    <t>DSO (days</t>
  </si>
  <si>
    <t>Inventory days</t>
  </si>
  <si>
    <t>DPO (days</t>
  </si>
  <si>
    <t xml:space="preserve">1. Strong diversified product portfolio.280+ commercial products, 61 pending ANDAs, and 43 pipeline products which helps in creating multiple future growth.
2. In Q2 2026, Amneal's revenue grew to $796M, which is a +10%, which means several parts of the business are growing, with specialty at +17%, Affordable medicines with a +13%, though a decline in AvKARA by -4%, the govenment continues to grow, which can offset weakness else where in AvKARE. The AvKARE drop was not due to business struggling, but instead, they decided to walk away from it, because of its low profit.
3. Large pipeline of pending FDA approvals which could increase new product launches and be first in market.
4.Amneal is planning to buy Kashiv BioSciences, which makes cheaper biosimilars cheaper copies of expensive biologic drugs, which will open a new growth avenue for Amneal.
5. AMRX has multiple manufacturing facilities, a wide scale like India, Ireland, US, who support production capacity and product launches.
6. Their forcus on generics and biosimilars can increase higher barriers to entry than other traditional generic drugs, which can support stronger margins and a reduction in competition.
7. Improved manufacturing efficiencies from operational improvements partially changed and offset production and freight costs.
8. Debt repricing is expected to reduce anual interest expense by approximately $12M, which coulkd support earnings and FCF. However, levearge remains elevated: long term debt increased from $2.16B in 2024 to $2.57B in 2025.
9. Adjusted EPS  for full year from $0.96 - $1.06 show earnings per share  are expected to rise in the future, which matches analyst estimates on Yahoo Finance of aproximately $1.01.
10. Amneal's expansion of Iohexol Injection Portfolio with U.S. FDA approval adds aditional strength, as injectibles are on high demand across the U.S, leading to an increase in margins.
11.Amneal Pharmaceutical's recent addition to S&amp;P SmallCap 600 Index, increases it's visibility in the market, which could lead to potential investements
12. Profitability increased significantly, Gross margin increased from 34.4% in 2023 to 36.9% in 2025, operating margin increased from 8.5% to 13.1%, and Amneal moved from a 2024 net loss to approximately $127.9M of net income in 2025.
</t>
  </si>
  <si>
    <t xml:space="preserve">1. Only 4 customers who make make up 71% of Amneal's revevenue with no contractual guarantee of future business. Losing one customer could impact Amneal heavily.
2. Generic competition across all company's segments especially in one of company's specialty drug RYTARY, which could impact future sales, as cheaper versions are manufactured.
3. Metsera/Pfizer collaboration change-in-control which can create deal uncertainty with Amneal.
4. Delays in FDA approval may affect the company as, Amneal is known for launching drugs first than other pharmaceuticals.
6. Kashiv acqusition to make biosimilars, which is a major strategic move for Amneal, posing a risk of not generating expected revenue.
5. In Q2 2026, AvKARE revenue dropped by -4%, one of the segments is shrinking, 
6. CapEx increased from approximately $51.9M in 2024 to $70.1M in 2025, an increase of about 34.9%, ander as a % of revenue increased from 1.9% to 2.3%. Higher investements could pressure near-term FCF
7.  Although Amneal generated approximately $340.0M of operating cash flow in FY2025, Q2 2026 operating cash flow was approximately -$40M verses 91M in the prior year. This is a near term 2026 risk.                                                                                                                                                                                                                                                                                                             8.Increase in Accounts receivable with decrease in DSO indicates slower collections and could create working capital pressure if this trend continues.                                                                                             9. Leverage remain a material risks long term debts remained higg at end of 2025. Though lower interest repricing helps, the large debt still limits financial flexibility.
</t>
  </si>
  <si>
    <t>1.  Kashiv BioSciences acquisition closing and integration coming up in 2026 forward, could expand Amneal's biosimilar  and create another long term growth platform
2. FDA approval of several upcoming drugs will allow Amneal to launch other generic drugs and generate more revenue, like the Lanreotide.
3. The resolution and recovery from India manufacturing desruption could remove the $20M that is expected to be lost, bringing revenue generation back up.
4. Continued speciality growth, especially the CREXONT, BREKIYA, and UNITHROID, could keep the company growing long-term.
5. Continued earnings growth and margin expansion, combined with lower interest costs from debt repricing and potential future debt reduction, could improve earnings and FCF. Speciality and Affordable Medicine growth could further longterm profitability.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</si>
</sst>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quot;"/>
    <numFmt numFmtId="165" formatCode="0.0%"/>
    <numFmt numFmtId="166" formatCode="0.00&quot;x&quot;"/>
    <numFmt numFmtId="167" formatCode="\$#,##0.0;\(\$#,##0.0\);&quot;-&quot;"/>
  </numFmts>
  <fonts count="37" x14ac:knownFonts="1">
    <font>
      <sz val="11"/>
      <color theme="1"/>
      <name val="Calibri"/>
      <family val="2"/>
      <scheme val="minor"/>
    </font>
    <font>
      <b/>
      <sz val="16"/>
      <color rgb="FF1F497D"/>
      <name val="Calibri"/>
    </font>
    <font>
      <i/>
      <sz val="11"/>
      <color rgb="FF595959"/>
      <name val="Calibri"/>
    </font>
    <font>
      <i/>
      <sz val="9"/>
      <color rgb="FF595959"/>
      <name val="Calibri"/>
    </font>
    <font>
      <b/>
      <sz val="12"/>
      <color rgb="FFFFFFFF"/>
      <name val="Calibri"/>
    </font>
    <font>
      <b/>
      <sz val="11"/>
      <color rgb="FF1F497D"/>
      <name val="Calibri"/>
    </font>
    <font>
      <sz val="11"/>
      <name val="Calibri"/>
    </font>
    <font>
      <i/>
      <sz val="10"/>
      <color rgb="FF1F497D"/>
      <name val="Calibri"/>
    </font>
    <font>
      <b/>
      <sz val="11"/>
      <name val="Calibri"/>
    </font>
    <font>
      <b/>
      <i/>
      <sz val="11"/>
      <name val="Calibri"/>
    </font>
    <font>
      <sz val="11"/>
      <color theme="1"/>
      <name val="Calibri"/>
      <family val="2"/>
      <scheme val="minor"/>
    </font>
    <font>
      <b/>
      <sz val="11"/>
      <color theme="1"/>
      <name val="Calibri"/>
      <family val="2"/>
      <scheme val="minor"/>
    </font>
    <font>
      <sz val="11"/>
      <color theme="1"/>
      <name val="Lato"/>
      <family val="2"/>
    </font>
    <font>
      <b/>
      <sz val="11"/>
      <color theme="1"/>
      <name val="Lato"/>
      <family val="2"/>
    </font>
    <font>
      <sz val="11"/>
      <name val="Aptos Narrow"/>
      <family val="2"/>
    </font>
    <font>
      <sz val="14"/>
      <color theme="1"/>
      <name val="Lato"/>
      <family val="2"/>
    </font>
    <font>
      <b/>
      <sz val="14"/>
      <color theme="1"/>
      <name val="Lato"/>
      <family val="2"/>
    </font>
    <font>
      <b/>
      <i/>
      <sz val="11"/>
      <color theme="1"/>
      <name val="Lato"/>
      <family val="2"/>
    </font>
    <font>
      <sz val="11"/>
      <color theme="10"/>
      <name val="Lato"/>
      <family val="2"/>
    </font>
    <font>
      <u/>
      <sz val="11"/>
      <color theme="10"/>
      <name val="Lato"/>
      <family val="2"/>
    </font>
    <font>
      <b/>
      <sz val="14"/>
      <name val="Lato"/>
      <family val="2"/>
    </font>
    <font>
      <sz val="11"/>
      <color rgb="FF00B0F0"/>
      <name val="Lato"/>
      <family val="2"/>
    </font>
    <font>
      <b/>
      <sz val="11"/>
      <name val="Calibri"/>
      <family val="2"/>
    </font>
    <font>
      <sz val="11"/>
      <name val="Calibri"/>
      <family val="2"/>
    </font>
    <font>
      <i/>
      <sz val="10"/>
      <color rgb="FF1F497D"/>
      <name val="Calibri"/>
      <family val="2"/>
    </font>
    <font>
      <i/>
      <sz val="10"/>
      <color theme="4" tint="-0.249977111117893"/>
      <name val="Calibri"/>
      <family val="2"/>
    </font>
    <font>
      <sz val="10"/>
      <name val="Calibri"/>
      <family val="2"/>
    </font>
    <font>
      <i/>
      <sz val="10"/>
      <color theme="4" tint="-0.249977111117893"/>
      <name val="Calibri"/>
      <family val="2"/>
      <scheme val="minor"/>
    </font>
    <font>
      <i/>
      <sz val="10"/>
      <color rgb="FFFF0000"/>
      <name val="Calibri"/>
      <family val="2"/>
      <scheme val="minor"/>
    </font>
    <font>
      <b/>
      <sz val="11"/>
      <color rgb="FFFF0000"/>
      <name val="Calibri"/>
      <family val="2"/>
    </font>
    <font>
      <sz val="10"/>
      <color theme="4" tint="-0.249977111117893"/>
      <name val="Calibri"/>
      <family val="2"/>
    </font>
    <font>
      <sz val="11"/>
      <color rgb="FFFF0000"/>
      <name val="Calibri"/>
      <family val="2"/>
      <scheme val="minor"/>
    </font>
    <font>
      <b/>
      <i/>
      <sz val="11"/>
      <name val="Calibri"/>
      <family val="2"/>
    </font>
    <font>
      <i/>
      <sz val="11"/>
      <color theme="4" tint="-0.249977111117893"/>
      <name val="Calibri"/>
      <family val="2"/>
    </font>
    <font>
      <i/>
      <sz val="11"/>
      <color theme="4" tint="-0.249977111117893"/>
      <name val="Calibri"/>
      <family val="2"/>
      <scheme val="minor"/>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rgb="FF1F497D"/>
        <bgColor rgb="FF1F497D"/>
      </patternFill>
    </fill>
    <fill>
      <patternFill patternType="solid">
        <fgColor rgb="FFF2F2F2"/>
        <bgColor rgb="FFF2F2F2"/>
      </patternFill>
    </fill>
    <fill>
      <patternFill patternType="solid">
        <fgColor rgb="FFCFE2F3"/>
        <bgColor rgb="FFCFE2F3"/>
      </patternFill>
    </fill>
    <fill>
      <patternFill patternType="solid">
        <fgColor rgb="FFC9DAF8"/>
        <bgColor rgb="FFC9DAF8"/>
      </patternFill>
    </fill>
    <fill>
      <patternFill patternType="solid">
        <fgColor rgb="FFCCCCFF"/>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2F2F2"/>
      </patternFill>
    </fill>
  </fills>
  <borders count="41">
    <border>
      <left/>
      <right/>
      <top/>
      <bottom/>
      <diagonal/>
    </border>
    <border>
      <left/>
      <right/>
      <top style="thin">
        <color rgb="FF000000"/>
      </top>
      <bottom style="thin">
        <color rgb="FF000000"/>
      </bottom>
      <diagonal/>
    </border>
    <border>
      <left/>
      <right/>
      <top style="thin">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s>
  <cellStyleXfs count="2">
    <xf numFmtId="0" fontId="0" fillId="0" borderId="0"/>
    <xf numFmtId="9" fontId="10" fillId="0" borderId="0" applyFont="0" applyFill="0" applyBorder="0" applyAlignment="0" applyProtection="0"/>
  </cellStyleXfs>
  <cellXfs count="173">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5" fillId="0" borderId="0" xfId="0" applyFont="1" applyAlignment="1">
      <alignment horizontal="right" vertical="center"/>
    </xf>
    <xf numFmtId="0" fontId="6" fillId="0" borderId="0" xfId="0" applyFont="1"/>
    <xf numFmtId="164" fontId="0" fillId="0" borderId="0" xfId="0" applyNumberFormat="1"/>
    <xf numFmtId="0" fontId="7" fillId="0" borderId="0" xfId="0" applyFont="1"/>
    <xf numFmtId="0" fontId="8" fillId="0" borderId="0" xfId="0" applyFont="1"/>
    <xf numFmtId="164" fontId="8" fillId="3" borderId="1" xfId="0" applyNumberFormat="1" applyFont="1" applyFill="1" applyBorder="1"/>
    <xf numFmtId="165" fontId="7" fillId="0" borderId="0" xfId="0" applyNumberFormat="1" applyFont="1"/>
    <xf numFmtId="164" fontId="8" fillId="3" borderId="2" xfId="0" applyNumberFormat="1" applyFont="1" applyFill="1" applyBorder="1"/>
    <xf numFmtId="0" fontId="9" fillId="0" borderId="0" xfId="0" applyFont="1"/>
    <xf numFmtId="166" fontId="7" fillId="0" borderId="0" xfId="0" applyNumberFormat="1" applyFont="1"/>
    <xf numFmtId="0" fontId="12" fillId="0" borderId="0" xfId="0" applyFont="1"/>
    <xf numFmtId="0" fontId="12" fillId="0" borderId="0" xfId="0" applyFont="1" applyAlignment="1">
      <alignment wrapText="1"/>
    </xf>
    <xf numFmtId="0" fontId="12" fillId="0" borderId="3" xfId="0" applyFont="1" applyBorder="1" applyAlignment="1">
      <alignment wrapText="1"/>
    </xf>
    <xf numFmtId="0" fontId="15" fillId="0" borderId="0" xfId="0" applyFont="1" applyAlignment="1">
      <alignment horizontal="center" wrapText="1"/>
    </xf>
    <xf numFmtId="0" fontId="16" fillId="5" borderId="3" xfId="0" applyFont="1" applyFill="1" applyBorder="1" applyAlignment="1">
      <alignment horizontal="center" wrapText="1"/>
    </xf>
    <xf numFmtId="0" fontId="16" fillId="5" borderId="6" xfId="0" applyFont="1" applyFill="1" applyBorder="1" applyAlignment="1">
      <alignment horizontal="center" wrapText="1"/>
    </xf>
    <xf numFmtId="0" fontId="12" fillId="0" borderId="6" xfId="0" applyFont="1" applyBorder="1"/>
    <xf numFmtId="0" fontId="12" fillId="0" borderId="7" xfId="0" applyFont="1" applyBorder="1" applyAlignment="1">
      <alignment vertical="top" wrapText="1"/>
    </xf>
    <xf numFmtId="0" fontId="12" fillId="0" borderId="8" xfId="0" applyFont="1" applyBorder="1" applyAlignment="1">
      <alignment vertical="top" wrapText="1"/>
    </xf>
    <xf numFmtId="0" fontId="12" fillId="0" borderId="9" xfId="0" applyFont="1" applyBorder="1" applyAlignment="1">
      <alignment vertical="top" wrapText="1"/>
    </xf>
    <xf numFmtId="0" fontId="12" fillId="0" borderId="6" xfId="0" applyFont="1" applyBorder="1" applyAlignment="1">
      <alignment vertical="top" wrapText="1"/>
    </xf>
    <xf numFmtId="0" fontId="12" fillId="0" borderId="10" xfId="0" applyFont="1" applyBorder="1" applyAlignment="1">
      <alignment vertical="top" wrapText="1"/>
    </xf>
    <xf numFmtId="0" fontId="12" fillId="0" borderId="8" xfId="0" applyFont="1" applyBorder="1" applyAlignment="1">
      <alignment wrapText="1"/>
    </xf>
    <xf numFmtId="0" fontId="12" fillId="0" borderId="11" xfId="0" applyFont="1" applyBorder="1" applyAlignment="1">
      <alignment wrapText="1"/>
    </xf>
    <xf numFmtId="0" fontId="12" fillId="0" borderId="12" xfId="0" applyFont="1" applyBorder="1" applyAlignment="1">
      <alignment wrapText="1"/>
    </xf>
    <xf numFmtId="0" fontId="17" fillId="0" borderId="10" xfId="0" applyFont="1" applyBorder="1" applyAlignment="1">
      <alignment wrapText="1"/>
    </xf>
    <xf numFmtId="0" fontId="12" fillId="0" borderId="13" xfId="0" applyFont="1" applyBorder="1" applyAlignment="1">
      <alignment wrapText="1"/>
    </xf>
    <xf numFmtId="0" fontId="0" fillId="0" borderId="14" xfId="0" applyBorder="1"/>
    <xf numFmtId="0" fontId="13" fillId="0" borderId="13" xfId="0" applyFont="1" applyBorder="1" applyAlignment="1">
      <alignment horizontal="center" wrapText="1"/>
    </xf>
    <xf numFmtId="0" fontId="12" fillId="0" borderId="14" xfId="0" applyFont="1" applyBorder="1" applyAlignment="1">
      <alignment wrapText="1"/>
    </xf>
    <xf numFmtId="0" fontId="12" fillId="0" borderId="15" xfId="0" applyFont="1" applyBorder="1" applyAlignment="1">
      <alignment wrapText="1"/>
    </xf>
    <xf numFmtId="0" fontId="12" fillId="0" borderId="16" xfId="0" applyFont="1" applyBorder="1" applyAlignment="1">
      <alignment wrapText="1"/>
    </xf>
    <xf numFmtId="0" fontId="12" fillId="0" borderId="17" xfId="0" applyFont="1" applyBorder="1" applyAlignment="1">
      <alignment wrapText="1"/>
    </xf>
    <xf numFmtId="0" fontId="12" fillId="0" borderId="7" xfId="0" applyFont="1" applyBorder="1" applyAlignment="1">
      <alignment vertical="top"/>
    </xf>
    <xf numFmtId="0" fontId="12" fillId="0" borderId="18" xfId="0" applyFont="1" applyBorder="1" applyAlignment="1">
      <alignment vertical="top"/>
    </xf>
    <xf numFmtId="0" fontId="12" fillId="0" borderId="9" xfId="0" applyFont="1" applyBorder="1" applyAlignment="1">
      <alignment vertical="top"/>
    </xf>
    <xf numFmtId="0" fontId="12" fillId="0" borderId="19" xfId="0" applyFont="1" applyBorder="1" applyAlignment="1">
      <alignment vertical="top"/>
    </xf>
    <xf numFmtId="0" fontId="12" fillId="0" borderId="0" xfId="0" applyFont="1" applyAlignment="1">
      <alignment vertical="top"/>
    </xf>
    <xf numFmtId="0" fontId="12" fillId="0" borderId="20" xfId="0" applyFont="1" applyBorder="1" applyAlignment="1">
      <alignment vertical="top"/>
    </xf>
    <xf numFmtId="0" fontId="18" fillId="0" borderId="0" xfId="0" applyFont="1"/>
    <xf numFmtId="0" fontId="19" fillId="0" borderId="0" xfId="0" applyFont="1"/>
    <xf numFmtId="0" fontId="12" fillId="0" borderId="21" xfId="0" applyFont="1" applyBorder="1" applyAlignment="1">
      <alignment vertical="top"/>
    </xf>
    <xf numFmtId="0" fontId="12" fillId="0" borderId="22" xfId="0" applyFont="1" applyBorder="1" applyAlignment="1">
      <alignment vertical="top"/>
    </xf>
    <xf numFmtId="0" fontId="12" fillId="0" borderId="23" xfId="0" applyFont="1" applyBorder="1" applyAlignment="1">
      <alignment vertical="top"/>
    </xf>
    <xf numFmtId="0" fontId="12" fillId="0" borderId="0" xfId="0" applyFont="1" applyAlignment="1">
      <alignment vertical="top" wrapText="1"/>
    </xf>
    <xf numFmtId="0" fontId="12" fillId="0" borderId="19" xfId="0" applyFont="1" applyBorder="1" applyAlignment="1">
      <alignment wrapText="1"/>
    </xf>
    <xf numFmtId="0" fontId="12" fillId="0" borderId="20" xfId="0" applyFont="1" applyBorder="1" applyAlignment="1">
      <alignment wrapText="1"/>
    </xf>
    <xf numFmtId="0" fontId="13" fillId="0" borderId="19" xfId="0" applyFont="1" applyBorder="1"/>
    <xf numFmtId="0" fontId="12" fillId="0" borderId="20" xfId="0" applyFont="1" applyBorder="1"/>
    <xf numFmtId="0" fontId="12" fillId="0" borderId="19" xfId="0" applyFont="1" applyBorder="1"/>
    <xf numFmtId="0" fontId="21" fillId="0" borderId="0" xfId="0" applyFont="1"/>
    <xf numFmtId="0" fontId="22" fillId="0" borderId="0" xfId="0" applyFont="1"/>
    <xf numFmtId="164" fontId="11" fillId="0" borderId="0" xfId="0" applyNumberFormat="1" applyFont="1"/>
    <xf numFmtId="0" fontId="23" fillId="0" borderId="0" xfId="0" applyFont="1"/>
    <xf numFmtId="0" fontId="24" fillId="0" borderId="0" xfId="0" applyFont="1"/>
    <xf numFmtId="0" fontId="25" fillId="0" borderId="0" xfId="0" applyFont="1"/>
    <xf numFmtId="0" fontId="26" fillId="0" borderId="0" xfId="0" applyFont="1"/>
    <xf numFmtId="164" fontId="27" fillId="0" borderId="0" xfId="0" applyNumberFormat="1" applyFont="1"/>
    <xf numFmtId="164" fontId="28" fillId="0" borderId="0" xfId="0" applyNumberFormat="1" applyFont="1"/>
    <xf numFmtId="164" fontId="8" fillId="0" borderId="0" xfId="0" applyNumberFormat="1" applyFont="1"/>
    <xf numFmtId="9" fontId="25" fillId="0" borderId="0" xfId="1" applyFont="1" applyBorder="1"/>
    <xf numFmtId="165" fontId="27" fillId="0" borderId="0" xfId="1" applyNumberFormat="1" applyFont="1"/>
    <xf numFmtId="0" fontId="8" fillId="7" borderId="40" xfId="0" applyFont="1" applyFill="1" applyBorder="1"/>
    <xf numFmtId="0" fontId="8" fillId="0" borderId="16" xfId="0" applyFont="1" applyBorder="1"/>
    <xf numFmtId="165" fontId="29" fillId="0" borderId="0" xfId="1" applyNumberFormat="1" applyFont="1" applyBorder="1"/>
    <xf numFmtId="165" fontId="30" fillId="0" borderId="0" xfId="1" applyNumberFormat="1" applyFont="1" applyBorder="1"/>
    <xf numFmtId="0" fontId="4" fillId="2" borderId="0" xfId="0" applyFont="1" applyFill="1" applyAlignment="1">
      <alignment horizontal="left" vertical="center"/>
    </xf>
    <xf numFmtId="0" fontId="0" fillId="0" borderId="0" xfId="0"/>
    <xf numFmtId="0" fontId="13" fillId="6" borderId="32" xfId="0" applyFont="1" applyFill="1" applyBorder="1" applyAlignment="1">
      <alignment vertical="top" wrapText="1"/>
    </xf>
    <xf numFmtId="0" fontId="12" fillId="6" borderId="33" xfId="0" applyFont="1" applyFill="1" applyBorder="1" applyAlignment="1">
      <alignment vertical="top" wrapText="1"/>
    </xf>
    <xf numFmtId="0" fontId="12" fillId="6" borderId="34" xfId="0" applyFont="1" applyFill="1" applyBorder="1" applyAlignment="1">
      <alignment vertical="top" wrapText="1"/>
    </xf>
    <xf numFmtId="0" fontId="12" fillId="0" borderId="24" xfId="0" applyFont="1" applyBorder="1" applyAlignment="1">
      <alignment vertical="top" wrapText="1"/>
    </xf>
    <xf numFmtId="0" fontId="12" fillId="0" borderId="25" xfId="0" applyFont="1" applyBorder="1" applyAlignment="1">
      <alignment vertical="top" wrapText="1"/>
    </xf>
    <xf numFmtId="0" fontId="12" fillId="0" borderId="26" xfId="0" applyFont="1" applyBorder="1" applyAlignment="1">
      <alignment vertical="top" wrapText="1"/>
    </xf>
    <xf numFmtId="0" fontId="12" fillId="0" borderId="35" xfId="0" applyFont="1" applyBorder="1" applyAlignment="1">
      <alignment vertical="top" wrapText="1"/>
    </xf>
    <xf numFmtId="0" fontId="12" fillId="0" borderId="0" xfId="0" applyFont="1" applyAlignment="1">
      <alignment vertical="top" wrapText="1"/>
    </xf>
    <xf numFmtId="0" fontId="12" fillId="0" borderId="36" xfId="0" applyFont="1" applyBorder="1" applyAlignment="1">
      <alignmen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39" xfId="0" applyFont="1" applyBorder="1" applyAlignment="1">
      <alignment vertical="top" wrapText="1"/>
    </xf>
    <xf numFmtId="0" fontId="16" fillId="0" borderId="24" xfId="0" applyFont="1" applyBorder="1" applyAlignment="1">
      <alignment vertical="top" wrapText="1"/>
    </xf>
    <xf numFmtId="0" fontId="16" fillId="0" borderId="25" xfId="0" applyFont="1" applyBorder="1" applyAlignment="1">
      <alignment vertical="top" wrapText="1"/>
    </xf>
    <xf numFmtId="0" fontId="16" fillId="0" borderId="26" xfId="0" applyFont="1" applyBorder="1" applyAlignment="1">
      <alignment vertical="top" wrapText="1"/>
    </xf>
    <xf numFmtId="0" fontId="16" fillId="0" borderId="35" xfId="0" applyFont="1" applyBorder="1" applyAlignment="1">
      <alignment vertical="top" wrapText="1"/>
    </xf>
    <xf numFmtId="0" fontId="16" fillId="0" borderId="0" xfId="0" applyFont="1" applyAlignment="1">
      <alignment vertical="top" wrapText="1"/>
    </xf>
    <xf numFmtId="0" fontId="16" fillId="0" borderId="36" xfId="0" applyFont="1" applyBorder="1" applyAlignment="1">
      <alignment vertical="top" wrapText="1"/>
    </xf>
    <xf numFmtId="0" fontId="16" fillId="0" borderId="37" xfId="0" applyFont="1" applyBorder="1" applyAlignment="1">
      <alignment vertical="top" wrapText="1"/>
    </xf>
    <xf numFmtId="0" fontId="16" fillId="0" borderId="38" xfId="0" applyFont="1" applyBorder="1" applyAlignment="1">
      <alignment vertical="top" wrapText="1"/>
    </xf>
    <xf numFmtId="0" fontId="16" fillId="0" borderId="39" xfId="0" applyFont="1" applyBorder="1" applyAlignment="1">
      <alignment vertical="top" wrapText="1"/>
    </xf>
    <xf numFmtId="0" fontId="16" fillId="5" borderId="4" xfId="0" applyFont="1" applyFill="1" applyBorder="1" applyAlignment="1">
      <alignment vertical="center"/>
    </xf>
    <xf numFmtId="0" fontId="14" fillId="0" borderId="1" xfId="0" applyFont="1" applyBorder="1"/>
    <xf numFmtId="0" fontId="14" fillId="0" borderId="5" xfId="0" applyFont="1" applyBorder="1"/>
    <xf numFmtId="0" fontId="12" fillId="0" borderId="7" xfId="0" applyFont="1" applyBorder="1" applyAlignment="1">
      <alignment vertical="top" wrapText="1"/>
    </xf>
    <xf numFmtId="0" fontId="14" fillId="0" borderId="18" xfId="0" applyFont="1" applyBorder="1"/>
    <xf numFmtId="0" fontId="14" fillId="0" borderId="9" xfId="0" applyFont="1" applyBorder="1"/>
    <xf numFmtId="0" fontId="14" fillId="0" borderId="19" xfId="0" applyFont="1" applyBorder="1"/>
    <xf numFmtId="0" fontId="14" fillId="0" borderId="20" xfId="0" applyFont="1" applyBorder="1"/>
    <xf numFmtId="0" fontId="14" fillId="0" borderId="21" xfId="0" applyFont="1" applyBorder="1"/>
    <xf numFmtId="0" fontId="14" fillId="0" borderId="22" xfId="0" applyFont="1" applyBorder="1"/>
    <xf numFmtId="0" fontId="14" fillId="0" borderId="23" xfId="0" applyFont="1" applyBorder="1"/>
    <xf numFmtId="0" fontId="16" fillId="5" borderId="24" xfId="0" applyFont="1" applyFill="1" applyBorder="1" applyAlignment="1">
      <alignment vertical="center"/>
    </xf>
    <xf numFmtId="0" fontId="14" fillId="0" borderId="25" xfId="0" applyFont="1" applyBorder="1"/>
    <xf numFmtId="0" fontId="14" fillId="0" borderId="26" xfId="0" applyFont="1" applyBorder="1"/>
    <xf numFmtId="0" fontId="12" fillId="0" borderId="27" xfId="0" applyFont="1" applyBorder="1" applyAlignment="1">
      <alignment vertical="top" wrapText="1"/>
    </xf>
    <xf numFmtId="0" fontId="14" fillId="0" borderId="8" xfId="0" applyFont="1" applyBorder="1"/>
    <xf numFmtId="0" fontId="14" fillId="0" borderId="28" xfId="0" applyFont="1" applyBorder="1"/>
    <xf numFmtId="0" fontId="14" fillId="0" borderId="27" xfId="0" applyFont="1" applyBorder="1"/>
    <xf numFmtId="0" fontId="0" fillId="0" borderId="8" xfId="0" applyBorder="1"/>
    <xf numFmtId="0" fontId="14" fillId="0" borderId="29" xfId="0" applyFont="1" applyBorder="1"/>
    <xf numFmtId="0" fontId="14" fillId="0" borderId="30" xfId="0" applyFont="1" applyBorder="1"/>
    <xf numFmtId="0" fontId="14" fillId="0" borderId="31" xfId="0" applyFont="1" applyBorder="1"/>
    <xf numFmtId="0" fontId="20" fillId="6" borderId="32" xfId="0" applyFont="1" applyFill="1" applyBorder="1" applyAlignment="1">
      <alignment vertical="top" wrapText="1"/>
    </xf>
    <xf numFmtId="0" fontId="20" fillId="6" borderId="33" xfId="0" applyFont="1" applyFill="1" applyBorder="1" applyAlignment="1">
      <alignment vertical="top" wrapText="1"/>
    </xf>
    <xf numFmtId="0" fontId="20" fillId="6" borderId="34" xfId="0" applyFont="1" applyFill="1" applyBorder="1" applyAlignment="1">
      <alignment vertical="top" wrapText="1"/>
    </xf>
    <xf numFmtId="0" fontId="12" fillId="0" borderId="19" xfId="0" applyFont="1" applyBorder="1" applyAlignment="1">
      <alignment vertical="top" wrapText="1"/>
    </xf>
    <xf numFmtId="0" fontId="0" fillId="0" borderId="0" xfId="0" applyAlignment="1">
      <alignment vertical="top"/>
    </xf>
    <xf numFmtId="0" fontId="14" fillId="0" borderId="20" xfId="0" applyFont="1" applyBorder="1" applyAlignment="1">
      <alignment vertical="top"/>
    </xf>
    <xf numFmtId="0" fontId="14" fillId="0" borderId="19" xfId="0" applyFont="1" applyBorder="1" applyAlignment="1">
      <alignment vertical="top"/>
    </xf>
    <xf numFmtId="0" fontId="12" fillId="0" borderId="19" xfId="0" applyFont="1" applyBorder="1" applyAlignment="1">
      <alignment wrapText="1"/>
    </xf>
    <xf numFmtId="0" fontId="16" fillId="5" borderId="4" xfId="0" applyFont="1" applyFill="1" applyBorder="1" applyAlignment="1">
      <alignment vertical="top"/>
    </xf>
    <xf numFmtId="0" fontId="14" fillId="0" borderId="1" xfId="0" applyFont="1" applyBorder="1" applyAlignment="1">
      <alignment vertical="top"/>
    </xf>
    <xf numFmtId="0" fontId="14" fillId="0" borderId="5" xfId="0" applyFont="1" applyBorder="1" applyAlignment="1">
      <alignment vertical="top"/>
    </xf>
    <xf numFmtId="0" fontId="12" fillId="0" borderId="7" xfId="0" applyFont="1" applyBorder="1" applyAlignment="1">
      <alignment horizontal="left" vertical="top" wrapText="1"/>
    </xf>
    <xf numFmtId="0" fontId="14" fillId="0" borderId="18" xfId="0" applyFont="1" applyBorder="1" applyAlignment="1">
      <alignment horizontal="left" vertical="top"/>
    </xf>
    <xf numFmtId="0" fontId="14" fillId="0" borderId="9" xfId="0" applyFont="1" applyBorder="1" applyAlignment="1">
      <alignment horizontal="left" vertical="top"/>
    </xf>
    <xf numFmtId="0" fontId="14" fillId="0" borderId="19" xfId="0" applyFont="1" applyBorder="1" applyAlignment="1">
      <alignment horizontal="left" vertical="top"/>
    </xf>
    <xf numFmtId="0" fontId="0" fillId="0" borderId="0" xfId="0" applyAlignment="1">
      <alignment horizontal="left" vertical="top"/>
    </xf>
    <xf numFmtId="0" fontId="14" fillId="0" borderId="20" xfId="0" applyFont="1" applyBorder="1" applyAlignment="1">
      <alignment horizontal="left" vertical="top"/>
    </xf>
    <xf numFmtId="0" fontId="14" fillId="0" borderId="21" xfId="0" applyFont="1" applyBorder="1" applyAlignment="1">
      <alignment horizontal="left" vertical="top"/>
    </xf>
    <xf numFmtId="0" fontId="14" fillId="0" borderId="22" xfId="0" applyFont="1" applyBorder="1" applyAlignment="1">
      <alignment horizontal="left" vertical="top"/>
    </xf>
    <xf numFmtId="0" fontId="14" fillId="0" borderId="23" xfId="0" applyFont="1" applyBorder="1" applyAlignment="1">
      <alignment horizontal="left" vertical="top"/>
    </xf>
    <xf numFmtId="0" fontId="13" fillId="4" borderId="0" xfId="0" applyFont="1" applyFill="1" applyAlignment="1">
      <alignment horizontal="center" vertical="center" wrapText="1"/>
    </xf>
    <xf numFmtId="0" fontId="12" fillId="0" borderId="4" xfId="0" applyFont="1" applyBorder="1"/>
    <xf numFmtId="0" fontId="16" fillId="5" borderId="7" xfId="0" applyFont="1" applyFill="1" applyBorder="1"/>
    <xf numFmtId="0" fontId="16" fillId="5" borderId="0" xfId="0" applyFont="1" applyFill="1"/>
    <xf numFmtId="0" fontId="11" fillId="0" borderId="0" xfId="0" applyFont="1"/>
    <xf numFmtId="10" fontId="7" fillId="0" borderId="0" xfId="1" applyNumberFormat="1" applyFont="1"/>
    <xf numFmtId="0" fontId="23" fillId="0" borderId="0" xfId="0" applyFont="1" applyBorder="1"/>
    <xf numFmtId="164" fontId="0" fillId="0" borderId="0" xfId="0" applyNumberFormat="1" applyBorder="1"/>
    <xf numFmtId="0" fontId="22" fillId="0" borderId="38" xfId="0" applyFont="1" applyBorder="1"/>
    <xf numFmtId="0" fontId="22" fillId="0" borderId="33" xfId="0" applyFont="1" applyBorder="1"/>
    <xf numFmtId="0" fontId="32" fillId="0" borderId="33" xfId="0" applyFont="1" applyBorder="1"/>
    <xf numFmtId="164" fontId="0" fillId="0" borderId="38" xfId="0" applyNumberFormat="1" applyBorder="1"/>
    <xf numFmtId="164" fontId="0" fillId="0" borderId="33" xfId="0" applyNumberFormat="1" applyBorder="1"/>
    <xf numFmtId="164" fontId="8" fillId="3" borderId="33" xfId="0" applyNumberFormat="1" applyFont="1" applyFill="1" applyBorder="1"/>
    <xf numFmtId="0" fontId="33" fillId="0" borderId="0" xfId="0" applyFont="1"/>
    <xf numFmtId="165" fontId="34" fillId="0" borderId="0" xfId="1" applyNumberFormat="1" applyFont="1"/>
    <xf numFmtId="165" fontId="27" fillId="0" borderId="0" xfId="0" applyNumberFormat="1" applyFont="1"/>
    <xf numFmtId="164" fontId="31" fillId="0" borderId="0" xfId="0" applyNumberFormat="1" applyFont="1"/>
    <xf numFmtId="164" fontId="35" fillId="0" borderId="0" xfId="0" applyNumberFormat="1" applyFont="1"/>
    <xf numFmtId="164" fontId="29" fillId="3" borderId="2" xfId="0" applyNumberFormat="1" applyFont="1" applyFill="1" applyBorder="1"/>
    <xf numFmtId="0" fontId="8" fillId="0" borderId="38" xfId="0" applyFont="1" applyBorder="1"/>
    <xf numFmtId="164" fontId="8" fillId="3" borderId="38" xfId="0" applyNumberFormat="1" applyFont="1" applyFill="1" applyBorder="1"/>
    <xf numFmtId="164" fontId="8" fillId="0" borderId="33" xfId="0" applyNumberFormat="1" applyFont="1" applyBorder="1"/>
    <xf numFmtId="164" fontId="35" fillId="0" borderId="38" xfId="0" applyNumberFormat="1" applyFont="1" applyBorder="1"/>
    <xf numFmtId="164" fontId="35" fillId="0" borderId="0" xfId="0" applyNumberFormat="1" applyFont="1" applyBorder="1"/>
    <xf numFmtId="0" fontId="33" fillId="0" borderId="0" xfId="0" applyFont="1" applyBorder="1"/>
    <xf numFmtId="165" fontId="27" fillId="0" borderId="0" xfId="1" applyNumberFormat="1" applyFont="1" applyBorder="1"/>
    <xf numFmtId="164" fontId="35" fillId="0" borderId="33" xfId="0" applyNumberFormat="1" applyFont="1" applyBorder="1"/>
    <xf numFmtId="164" fontId="36" fillId="0" borderId="33" xfId="0" applyNumberFormat="1" applyFont="1" applyBorder="1"/>
    <xf numFmtId="164" fontId="8" fillId="0" borderId="38" xfId="0" applyNumberFormat="1" applyFont="1" applyBorder="1"/>
    <xf numFmtId="0" fontId="8" fillId="7" borderId="33" xfId="0" applyFont="1" applyFill="1" applyBorder="1"/>
    <xf numFmtId="164" fontId="22" fillId="3" borderId="33" xfId="0" applyNumberFormat="1" applyFont="1" applyFill="1" applyBorder="1"/>
    <xf numFmtId="164" fontId="11" fillId="0" borderId="38" xfId="0" applyNumberFormat="1" applyFont="1" applyBorder="1"/>
    <xf numFmtId="0" fontId="8" fillId="8" borderId="38" xfId="0" applyFont="1" applyFill="1" applyBorder="1"/>
    <xf numFmtId="164" fontId="8" fillId="9" borderId="38" xfId="0" applyNumberFormat="1" applyFont="1" applyFill="1" applyBorder="1"/>
    <xf numFmtId="167" fontId="27" fillId="0" borderId="0" xfId="0" applyNumberFormat="1" applyFont="1"/>
    <xf numFmtId="165" fontId="25" fillId="0" borderId="0" xfId="0" applyNumberFormat="1"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02"/>
  <sheetViews>
    <sheetView tabSelected="1" topLeftCell="A50" workbookViewId="0">
      <selection activeCell="F66" sqref="F66"/>
    </sheetView>
  </sheetViews>
  <sheetFormatPr defaultRowHeight="14.5" x14ac:dyDescent="0.35"/>
  <cols>
    <col min="1" max="1" width="3" customWidth="1"/>
    <col min="2" max="2" width="58" customWidth="1"/>
    <col min="3" max="6" width="18" customWidth="1"/>
  </cols>
  <sheetData>
    <row r="2" spans="2:5" ht="21" x14ac:dyDescent="0.5">
      <c r="B2" s="1" t="s">
        <v>0</v>
      </c>
    </row>
    <row r="3" spans="2:5" x14ac:dyDescent="0.35">
      <c r="B3" s="2" t="s">
        <v>1</v>
      </c>
    </row>
    <row r="4" spans="2:5" x14ac:dyDescent="0.35">
      <c r="B4" s="3" t="s">
        <v>2</v>
      </c>
    </row>
    <row r="6" spans="2:5" ht="15.5" x14ac:dyDescent="0.35">
      <c r="B6" s="71" t="s">
        <v>3</v>
      </c>
      <c r="C6" s="72"/>
      <c r="D6" s="72"/>
      <c r="E6" s="72"/>
    </row>
    <row r="7" spans="2:5" x14ac:dyDescent="0.35">
      <c r="B7" s="4" t="s">
        <v>4</v>
      </c>
      <c r="C7" s="5" t="s">
        <v>5</v>
      </c>
      <c r="D7" s="5" t="s">
        <v>6</v>
      </c>
      <c r="E7" s="5" t="s">
        <v>7</v>
      </c>
    </row>
    <row r="8" spans="2:5" x14ac:dyDescent="0.35">
      <c r="B8" s="6" t="s">
        <v>8</v>
      </c>
      <c r="C8" s="7">
        <v>2393607</v>
      </c>
      <c r="D8" s="7">
        <v>2793957</v>
      </c>
      <c r="E8" s="7">
        <v>3018760</v>
      </c>
    </row>
    <row r="9" spans="2:5" x14ac:dyDescent="0.35">
      <c r="B9" s="8" t="s">
        <v>9</v>
      </c>
      <c r="C9" s="152">
        <v>0</v>
      </c>
      <c r="D9" s="152">
        <f>IFERROR((D8-C8)/C8, 0)</f>
        <v>0.16725803358696728</v>
      </c>
      <c r="E9" s="152">
        <f>IFERROR((E8-D8)/D8, 0)</f>
        <v>8.0460436577943037E-2</v>
      </c>
    </row>
    <row r="10" spans="2:5" x14ac:dyDescent="0.35">
      <c r="B10" s="6" t="s">
        <v>10</v>
      </c>
      <c r="C10" s="153">
        <v>-1573042</v>
      </c>
      <c r="D10" s="7">
        <v>1773519</v>
      </c>
      <c r="E10" s="7">
        <v>1905452</v>
      </c>
    </row>
    <row r="11" spans="2:5" x14ac:dyDescent="0.35">
      <c r="B11" s="9" t="s">
        <v>11</v>
      </c>
      <c r="C11" s="10">
        <f>C8+C10</f>
        <v>820565</v>
      </c>
      <c r="D11" s="10">
        <f>D8-D10</f>
        <v>1020438</v>
      </c>
      <c r="E11" s="10">
        <f>E8-E10</f>
        <v>1113308</v>
      </c>
    </row>
    <row r="12" spans="2:5" x14ac:dyDescent="0.35">
      <c r="B12" s="8" t="s">
        <v>12</v>
      </c>
      <c r="C12" s="11">
        <f>IFERROR(C11/C8, 0)</f>
        <v>0.34281525747543351</v>
      </c>
      <c r="D12" s="11">
        <f>IFERROR(D11/D8, 0)</f>
        <v>0.36523038829874621</v>
      </c>
      <c r="E12" s="11">
        <f>IFERROR(E11/E8, 0)</f>
        <v>0.36879645947342615</v>
      </c>
    </row>
    <row r="13" spans="2:5" x14ac:dyDescent="0.35">
      <c r="B13" s="8"/>
      <c r="C13" s="11"/>
      <c r="D13" s="11"/>
      <c r="E13" s="11"/>
    </row>
    <row r="14" spans="2:5" x14ac:dyDescent="0.35">
      <c r="B14" s="9" t="s">
        <v>13</v>
      </c>
    </row>
    <row r="15" spans="2:5" x14ac:dyDescent="0.35">
      <c r="B15" s="6" t="s">
        <v>14</v>
      </c>
      <c r="C15" s="153">
        <v>-429675</v>
      </c>
      <c r="D15" s="153">
        <v>-476436</v>
      </c>
      <c r="E15" s="153">
        <v>-526827</v>
      </c>
    </row>
    <row r="16" spans="2:5" x14ac:dyDescent="0.35">
      <c r="B16" s="60" t="s">
        <v>143</v>
      </c>
      <c r="C16" s="66">
        <f>-C15/C8</f>
        <v>0.17950941821276425</v>
      </c>
      <c r="D16" s="66">
        <f>-D15/D8</f>
        <v>0.17052374105972282</v>
      </c>
      <c r="E16" s="66">
        <f>-E15/E8</f>
        <v>0.17451768275715857</v>
      </c>
    </row>
    <row r="17" spans="2:5" x14ac:dyDescent="0.35">
      <c r="B17" s="6" t="s">
        <v>15</v>
      </c>
      <c r="C17" s="153">
        <v>-163950</v>
      </c>
      <c r="D17" s="153">
        <v>-190714</v>
      </c>
      <c r="E17" s="153">
        <v>-186175</v>
      </c>
    </row>
    <row r="18" spans="2:5" x14ac:dyDescent="0.35">
      <c r="B18" s="60" t="s">
        <v>144</v>
      </c>
      <c r="C18" s="66">
        <f>-C17/C8</f>
        <v>6.8494953432205033E-2</v>
      </c>
      <c r="D18" s="66">
        <f>-D17/D8</f>
        <v>6.8259461401875554E-2</v>
      </c>
      <c r="E18" s="66">
        <f>-E17/E8</f>
        <v>6.1672673548079343E-2</v>
      </c>
    </row>
    <row r="19" spans="2:5" ht="15" thickBot="1" x14ac:dyDescent="0.4">
      <c r="B19" s="144" t="s">
        <v>112</v>
      </c>
      <c r="C19" s="159">
        <v>-22566</v>
      </c>
      <c r="D19" s="159">
        <v>-103962</v>
      </c>
      <c r="E19" s="159">
        <v>-6210</v>
      </c>
    </row>
    <row r="20" spans="2:5" ht="15" thickBot="1" x14ac:dyDescent="0.4">
      <c r="B20" s="156" t="s">
        <v>16</v>
      </c>
      <c r="C20" s="158">
        <f>-SUM(C15:C19)</f>
        <v>616190.75199562835</v>
      </c>
      <c r="D20" s="158">
        <f>SUM(D15:D19)</f>
        <v>-771111.76121679752</v>
      </c>
      <c r="E20" s="158">
        <f>SUM(E15:E19)</f>
        <v>-719211.76380964369</v>
      </c>
    </row>
    <row r="21" spans="2:5" ht="15" thickBot="1" x14ac:dyDescent="0.4">
      <c r="B21" s="144" t="s">
        <v>116</v>
      </c>
      <c r="C21" s="157">
        <f>C11-C20</f>
        <v>204374.24800437165</v>
      </c>
      <c r="D21" s="157">
        <f>D11+D20</f>
        <v>249326.23878320248</v>
      </c>
      <c r="E21" s="157">
        <f>E11+E20</f>
        <v>394096.23619035631</v>
      </c>
    </row>
    <row r="22" spans="2:5" x14ac:dyDescent="0.35">
      <c r="B22" s="8" t="s">
        <v>17</v>
      </c>
      <c r="C22" s="11">
        <f>IFERROR(C21/C8, 0)</f>
        <v>8.5383376638007685E-2</v>
      </c>
      <c r="D22" s="11">
        <f>IFERROR(D21/D8, 0)</f>
        <v>8.9237679314034715E-2</v>
      </c>
      <c r="E22" s="11">
        <f>IFERROR(E21/E8, 0)</f>
        <v>0.13054904536642739</v>
      </c>
    </row>
    <row r="23" spans="2:5" x14ac:dyDescent="0.35">
      <c r="B23" s="8"/>
      <c r="C23" s="11"/>
      <c r="D23" s="11"/>
      <c r="E23" s="11"/>
    </row>
    <row r="24" spans="2:5" x14ac:dyDescent="0.35">
      <c r="B24" s="59" t="s">
        <v>145</v>
      </c>
      <c r="C24" s="11"/>
      <c r="D24" s="11"/>
      <c r="E24" s="11"/>
    </row>
    <row r="25" spans="2:5" ht="15" thickBot="1" x14ac:dyDescent="0.4">
      <c r="B25" s="144" t="s">
        <v>115</v>
      </c>
      <c r="C25" s="159">
        <v>-210629</v>
      </c>
      <c r="D25" s="159">
        <v>-258595</v>
      </c>
      <c r="E25" s="159">
        <v>-241091</v>
      </c>
    </row>
    <row r="26" spans="2:5" x14ac:dyDescent="0.35">
      <c r="B26" s="161" t="s">
        <v>146</v>
      </c>
      <c r="C26" s="160"/>
      <c r="D26" s="162">
        <f>-D25/((C68+D68)/2)</f>
        <v>0.11372326890795845</v>
      </c>
      <c r="E26" s="162">
        <f>-E25/((D68+E68)/2)</f>
        <v>0.10200797350486206</v>
      </c>
    </row>
    <row r="27" spans="2:5" x14ac:dyDescent="0.35">
      <c r="B27" s="58" t="s">
        <v>113</v>
      </c>
      <c r="C27" s="153">
        <v>-34015</v>
      </c>
      <c r="D27" s="153">
        <v>-45744</v>
      </c>
      <c r="E27" s="153">
        <v>-13796</v>
      </c>
    </row>
    <row r="28" spans="2:5" ht="15" thickBot="1" x14ac:dyDescent="0.4">
      <c r="B28" s="144" t="s">
        <v>114</v>
      </c>
      <c r="C28" s="159">
        <f>SUM(C25:C27)</f>
        <v>-244644</v>
      </c>
      <c r="D28" s="159">
        <f t="shared" ref="D28:E28" si="0">SUM(D25:D27)</f>
        <v>-304338.88627673109</v>
      </c>
      <c r="E28" s="159">
        <f t="shared" si="0"/>
        <v>-254886.8979920265</v>
      </c>
    </row>
    <row r="29" spans="2:5" ht="15" thickBot="1" x14ac:dyDescent="0.4">
      <c r="B29" s="144" t="s">
        <v>110</v>
      </c>
      <c r="C29" s="163">
        <f>C21+C28</f>
        <v>-40269.75199562835</v>
      </c>
      <c r="D29" s="163">
        <f t="shared" ref="D29:E29" si="1">D21+D28</f>
        <v>-55012.64749352861</v>
      </c>
      <c r="E29" s="164">
        <f t="shared" si="1"/>
        <v>139209.33819832982</v>
      </c>
    </row>
    <row r="30" spans="2:5" x14ac:dyDescent="0.35">
      <c r="B30" s="6" t="s">
        <v>18</v>
      </c>
      <c r="C30" s="153">
        <v>-8452</v>
      </c>
      <c r="D30" s="154">
        <v>-18863</v>
      </c>
      <c r="E30" s="154">
        <v>-11276</v>
      </c>
    </row>
    <row r="31" spans="2:5" x14ac:dyDescent="0.35">
      <c r="B31" s="9" t="s">
        <v>19</v>
      </c>
      <c r="C31" s="155">
        <f>C29+C30</f>
        <v>-48721.75199562835</v>
      </c>
      <c r="D31" s="155">
        <f>D30+D29</f>
        <v>-73875.64749352861</v>
      </c>
      <c r="E31" s="12">
        <f>E30+E29</f>
        <v>127933.33819832982</v>
      </c>
    </row>
    <row r="32" spans="2:5" x14ac:dyDescent="0.35">
      <c r="B32" s="59" t="s">
        <v>20</v>
      </c>
      <c r="C32" s="172">
        <f>IFERROR(C31/C8, 0)</f>
        <v>-2.035495049756637E-2</v>
      </c>
      <c r="D32" s="172">
        <f>IFERROR(D31/D8, 0)</f>
        <v>-2.6441225650047088E-2</v>
      </c>
      <c r="E32" s="172">
        <f>IFERROR(E31/E8, 0)</f>
        <v>4.2379433342938762E-2</v>
      </c>
    </row>
    <row r="35" spans="2:5" ht="15.5" x14ac:dyDescent="0.35">
      <c r="B35" s="71" t="s">
        <v>21</v>
      </c>
      <c r="C35" s="72"/>
      <c r="D35" s="72"/>
      <c r="E35" s="72"/>
    </row>
    <row r="36" spans="2:5" x14ac:dyDescent="0.35">
      <c r="B36" s="4" t="s">
        <v>4</v>
      </c>
      <c r="C36" s="5" t="s">
        <v>5</v>
      </c>
      <c r="D36" s="5" t="s">
        <v>6</v>
      </c>
      <c r="E36" s="5" t="s">
        <v>7</v>
      </c>
    </row>
    <row r="37" spans="2:5" x14ac:dyDescent="0.35">
      <c r="B37" s="9" t="s">
        <v>22</v>
      </c>
    </row>
    <row r="38" spans="2:5" x14ac:dyDescent="0.35">
      <c r="B38" s="13" t="s">
        <v>23</v>
      </c>
    </row>
    <row r="39" spans="2:5" x14ac:dyDescent="0.35">
      <c r="B39" s="6" t="s">
        <v>24</v>
      </c>
      <c r="C39" s="7">
        <v>91542</v>
      </c>
      <c r="D39" s="7">
        <v>110552</v>
      </c>
      <c r="E39" s="7">
        <v>282029</v>
      </c>
    </row>
    <row r="40" spans="2:5" x14ac:dyDescent="0.35">
      <c r="B40" s="6" t="s">
        <v>25</v>
      </c>
      <c r="C40" s="7">
        <v>613732</v>
      </c>
      <c r="D40" s="7">
        <v>775731</v>
      </c>
      <c r="E40" s="7">
        <v>895143</v>
      </c>
    </row>
    <row r="41" spans="2:5" x14ac:dyDescent="0.35">
      <c r="B41" s="60" t="s">
        <v>147</v>
      </c>
      <c r="C41" s="62">
        <f>C40/C8*365</f>
        <v>93.587702576070342</v>
      </c>
      <c r="D41" s="62">
        <f>D40/D8*365</f>
        <v>101.34079193058447</v>
      </c>
      <c r="E41" s="171">
        <f>E40/E8*365</f>
        <v>108.23225264678211</v>
      </c>
    </row>
    <row r="42" spans="2:5" x14ac:dyDescent="0.35">
      <c r="B42" s="61" t="s">
        <v>119</v>
      </c>
      <c r="C42" s="7"/>
      <c r="D42" s="62">
        <f>D40-C40</f>
        <v>161999</v>
      </c>
      <c r="E42" s="62">
        <f>E40-D40</f>
        <v>119412</v>
      </c>
    </row>
    <row r="43" spans="2:5" x14ac:dyDescent="0.35">
      <c r="B43" s="58" t="s">
        <v>111</v>
      </c>
      <c r="C43" s="7">
        <v>581384</v>
      </c>
      <c r="D43" s="7">
        <v>612454</v>
      </c>
      <c r="E43" s="7">
        <v>606302</v>
      </c>
    </row>
    <row r="44" spans="2:5" x14ac:dyDescent="0.35">
      <c r="B44" s="60" t="s">
        <v>148</v>
      </c>
      <c r="C44" s="171">
        <f>-C43/C10*365</f>
        <v>134.90114059255887</v>
      </c>
      <c r="D44" s="171">
        <f t="shared" ref="D44:E44" si="2">D43/D10*365</f>
        <v>126.04641393748813</v>
      </c>
      <c r="E44" s="171">
        <f t="shared" si="2"/>
        <v>116.14054303125977</v>
      </c>
    </row>
    <row r="45" spans="2:5" x14ac:dyDescent="0.35">
      <c r="B45" s="60" t="s">
        <v>117</v>
      </c>
      <c r="C45" s="7"/>
      <c r="D45" s="62">
        <f>D43-C43</f>
        <v>31070</v>
      </c>
      <c r="E45" s="63">
        <f>E43-D43</f>
        <v>-6152</v>
      </c>
    </row>
    <row r="46" spans="2:5" x14ac:dyDescent="0.35">
      <c r="B46" s="6" t="s">
        <v>26</v>
      </c>
      <c r="C46" s="7">
        <v>82685</v>
      </c>
      <c r="D46" s="7">
        <v>80717</v>
      </c>
      <c r="E46" s="7">
        <v>98395</v>
      </c>
    </row>
    <row r="47" spans="2:5" x14ac:dyDescent="0.35">
      <c r="B47" s="58" t="s">
        <v>118</v>
      </c>
      <c r="C47" s="143">
        <v>8520</v>
      </c>
      <c r="D47" s="143">
        <v>8352</v>
      </c>
      <c r="E47" s="143">
        <v>29312</v>
      </c>
    </row>
    <row r="48" spans="2:5" ht="15" thickBot="1" x14ac:dyDescent="0.4">
      <c r="B48" s="156" t="s">
        <v>27</v>
      </c>
      <c r="C48" s="165">
        <f>SUM(C39:C47)</f>
        <v>1378091.4888431686</v>
      </c>
      <c r="D48" s="165">
        <f>D39+D40+D43+D46+D47</f>
        <v>1587806</v>
      </c>
      <c r="E48" s="165">
        <f>E39+E40+E43+E46+E47</f>
        <v>1911181</v>
      </c>
    </row>
    <row r="49" spans="2:5" x14ac:dyDescent="0.35">
      <c r="B49" s="60" t="s">
        <v>120</v>
      </c>
      <c r="C49" s="64"/>
      <c r="D49" s="65">
        <f>D48/C48-1</f>
        <v>0.15217749536561986</v>
      </c>
      <c r="E49" s="65">
        <f>E48/D48-1</f>
        <v>0.20366153043885715</v>
      </c>
    </row>
    <row r="50" spans="2:5" x14ac:dyDescent="0.35">
      <c r="B50" s="6" t="s">
        <v>28</v>
      </c>
      <c r="C50" s="7">
        <v>447574</v>
      </c>
      <c r="D50" s="7">
        <v>424908</v>
      </c>
      <c r="E50" s="7">
        <v>442950</v>
      </c>
    </row>
    <row r="51" spans="2:5" x14ac:dyDescent="0.35">
      <c r="B51" s="6" t="s">
        <v>29</v>
      </c>
      <c r="C51" s="7">
        <v>598629</v>
      </c>
      <c r="D51" s="7">
        <v>597436</v>
      </c>
      <c r="E51" s="7">
        <v>595470</v>
      </c>
    </row>
    <row r="52" spans="2:5" x14ac:dyDescent="0.35">
      <c r="B52" s="6" t="s">
        <v>30</v>
      </c>
      <c r="C52" s="7">
        <v>890423</v>
      </c>
      <c r="D52" s="7">
        <v>732377</v>
      </c>
      <c r="E52" s="7">
        <v>563498</v>
      </c>
    </row>
    <row r="53" spans="2:5" x14ac:dyDescent="0.35">
      <c r="B53" s="6" t="s">
        <v>31</v>
      </c>
      <c r="C53" s="7">
        <v>158080</v>
      </c>
      <c r="D53" s="7">
        <v>158918</v>
      </c>
      <c r="E53" s="7">
        <v>165181</v>
      </c>
    </row>
    <row r="54" spans="2:5" ht="15" thickBot="1" x14ac:dyDescent="0.4">
      <c r="B54" s="144" t="s">
        <v>122</v>
      </c>
      <c r="C54" s="168">
        <f>SUM(C50:C53)</f>
        <v>2094706</v>
      </c>
      <c r="D54" s="168">
        <f>SUM(D50:D53)</f>
        <v>1913639</v>
      </c>
      <c r="E54" s="168">
        <f>SUM(E50:E53)</f>
        <v>1767099</v>
      </c>
    </row>
    <row r="55" spans="2:5" ht="15" thickBot="1" x14ac:dyDescent="0.4">
      <c r="B55" s="166" t="s">
        <v>32</v>
      </c>
      <c r="C55" s="149">
        <f>C48+C54</f>
        <v>3472797.4888431686</v>
      </c>
      <c r="D55" s="167">
        <f>SUM(D48:D53)</f>
        <v>3501445.1521774954</v>
      </c>
      <c r="E55" s="149">
        <f>SUM(E48:E53)</f>
        <v>3678280.2036615303</v>
      </c>
    </row>
    <row r="56" spans="2:5" x14ac:dyDescent="0.35">
      <c r="B56" s="60" t="s">
        <v>121</v>
      </c>
      <c r="D56" s="66">
        <f>D55/C55-1</f>
        <v>8.2491603459058371E-3</v>
      </c>
      <c r="E56" s="66">
        <f>E55/D55-1</f>
        <v>5.0503447519109068E-2</v>
      </c>
    </row>
    <row r="57" spans="2:5" x14ac:dyDescent="0.35">
      <c r="B57" s="60"/>
      <c r="D57" s="66"/>
      <c r="E57" s="66"/>
    </row>
    <row r="58" spans="2:5" x14ac:dyDescent="0.35">
      <c r="B58" s="9" t="s">
        <v>33</v>
      </c>
    </row>
    <row r="59" spans="2:5" x14ac:dyDescent="0.35">
      <c r="B59" s="13" t="s">
        <v>34</v>
      </c>
    </row>
    <row r="60" spans="2:5" x14ac:dyDescent="0.35">
      <c r="B60" s="58" t="s">
        <v>124</v>
      </c>
      <c r="C60" s="7">
        <v>534662</v>
      </c>
      <c r="D60" s="7">
        <v>735450</v>
      </c>
      <c r="E60" s="7">
        <v>761316</v>
      </c>
    </row>
    <row r="61" spans="2:5" x14ac:dyDescent="0.35">
      <c r="B61" s="60" t="s">
        <v>149</v>
      </c>
      <c r="C61" s="62">
        <f>-C60/C10*365</f>
        <v>124.06002509786771</v>
      </c>
      <c r="D61" s="62">
        <f t="shared" ref="D61:E61" si="3">D60/D10*365</f>
        <v>151.35966967368265</v>
      </c>
      <c r="E61" s="62">
        <f t="shared" si="3"/>
        <v>145.8343427176334</v>
      </c>
    </row>
    <row r="62" spans="2:5" x14ac:dyDescent="0.35">
      <c r="B62" s="60" t="s">
        <v>123</v>
      </c>
      <c r="C62" s="7"/>
      <c r="D62" s="62">
        <f>D60-C60</f>
        <v>200788</v>
      </c>
      <c r="E62" s="62">
        <f>E60-D60</f>
        <v>25866</v>
      </c>
    </row>
    <row r="63" spans="2:5" x14ac:dyDescent="0.35">
      <c r="B63" s="58" t="s">
        <v>125</v>
      </c>
      <c r="C63" s="7">
        <v>86125</v>
      </c>
      <c r="D63" s="7">
        <v>324213</v>
      </c>
      <c r="E63" s="7">
        <v>6761</v>
      </c>
    </row>
    <row r="64" spans="2:5" x14ac:dyDescent="0.35">
      <c r="B64" s="58" t="s">
        <v>126</v>
      </c>
      <c r="C64" s="143">
        <v>225808</v>
      </c>
      <c r="D64" s="143">
        <v>70108</v>
      </c>
      <c r="E64" s="143">
        <v>113556</v>
      </c>
    </row>
    <row r="65" spans="2:5" ht="15" thickBot="1" x14ac:dyDescent="0.4">
      <c r="B65" s="156" t="s">
        <v>35</v>
      </c>
      <c r="C65" s="165">
        <f>SUM(C60:C64)</f>
        <v>846719.06002509792</v>
      </c>
      <c r="D65" s="165">
        <f>D60+D63+D64</f>
        <v>1129771</v>
      </c>
      <c r="E65" s="165">
        <f>E60+E63+E64</f>
        <v>881633</v>
      </c>
    </row>
    <row r="66" spans="2:5" x14ac:dyDescent="0.35">
      <c r="B66" s="60" t="s">
        <v>127</v>
      </c>
      <c r="C66" s="64"/>
      <c r="D66" s="70">
        <f>D65/C65-1</f>
        <v>0.33429262826150619</v>
      </c>
      <c r="E66" s="69">
        <f>E65/D65-1</f>
        <v>-0.21963566067813745</v>
      </c>
    </row>
    <row r="67" spans="2:5" x14ac:dyDescent="0.35">
      <c r="B67" s="8" t="s">
        <v>36</v>
      </c>
      <c r="C67" s="14">
        <f>IFERROR(C48/C65, 0)</f>
        <v>1.6275663958743529</v>
      </c>
      <c r="D67" s="14">
        <f>IFERROR(D48/D65, 0)</f>
        <v>1.4054228688822779</v>
      </c>
      <c r="E67" s="14">
        <f>IFERROR(E48/E65, 0)</f>
        <v>2.1677738923112</v>
      </c>
    </row>
    <row r="68" spans="2:5" x14ac:dyDescent="0.35">
      <c r="B68" s="6" t="s">
        <v>37</v>
      </c>
      <c r="C68" s="7">
        <v>2386004</v>
      </c>
      <c r="D68" s="7">
        <v>2161790</v>
      </c>
      <c r="E68" s="7">
        <v>2565115</v>
      </c>
    </row>
    <row r="69" spans="2:5" x14ac:dyDescent="0.35">
      <c r="B69" s="6" t="s">
        <v>38</v>
      </c>
      <c r="C69" s="7">
        <v>178666</v>
      </c>
      <c r="D69" s="7">
        <v>254422</v>
      </c>
      <c r="E69" s="7">
        <v>225569</v>
      </c>
    </row>
    <row r="70" spans="2:5" ht="15" thickBot="1" x14ac:dyDescent="0.4">
      <c r="B70" s="144" t="s">
        <v>128</v>
      </c>
      <c r="C70" s="168">
        <f>SUM(C68:C69)</f>
        <v>2564670</v>
      </c>
      <c r="D70" s="168">
        <f>SUM(D68:D69)</f>
        <v>2416212</v>
      </c>
      <c r="E70" s="168">
        <f>SUM(E68:E69)</f>
        <v>2790684</v>
      </c>
    </row>
    <row r="71" spans="2:5" ht="15" thickBot="1" x14ac:dyDescent="0.4">
      <c r="B71" s="169" t="s">
        <v>39</v>
      </c>
      <c r="C71" s="170">
        <f>C65+C70</f>
        <v>3411389.0600250978</v>
      </c>
      <c r="D71" s="170">
        <f>D65+D70</f>
        <v>3545983</v>
      </c>
      <c r="E71" s="170">
        <f>E65+E70</f>
        <v>3672317</v>
      </c>
    </row>
    <row r="72" spans="2:5" x14ac:dyDescent="0.35">
      <c r="B72" t="s">
        <v>129</v>
      </c>
      <c r="C72">
        <v>41293</v>
      </c>
      <c r="D72">
        <v>64974</v>
      </c>
      <c r="E72">
        <v>77292</v>
      </c>
    </row>
    <row r="73" spans="2:5" x14ac:dyDescent="0.35">
      <c r="B73" s="6" t="s">
        <v>40</v>
      </c>
      <c r="C73" s="7">
        <v>20011</v>
      </c>
      <c r="D73" s="153">
        <v>-109512</v>
      </c>
      <c r="E73" s="153">
        <v>-71329</v>
      </c>
    </row>
    <row r="74" spans="2:5" ht="15" thickBot="1" x14ac:dyDescent="0.4">
      <c r="B74" s="67" t="s">
        <v>41</v>
      </c>
      <c r="C74" s="12">
        <f>SUM(C71:C73)</f>
        <v>3472693.0600250978</v>
      </c>
      <c r="D74" s="12">
        <f>SUM(D71:D73)</f>
        <v>3501445</v>
      </c>
      <c r="E74" s="12">
        <f>SUM(E71:E73)</f>
        <v>3678280</v>
      </c>
    </row>
    <row r="75" spans="2:5" ht="15" thickTop="1" x14ac:dyDescent="0.35"/>
    <row r="77" spans="2:5" ht="15.5" x14ac:dyDescent="0.35">
      <c r="B77" s="71" t="s">
        <v>42</v>
      </c>
      <c r="C77" s="72"/>
      <c r="D77" s="72"/>
      <c r="E77" s="72"/>
    </row>
    <row r="78" spans="2:5" x14ac:dyDescent="0.35">
      <c r="B78" s="4" t="s">
        <v>4</v>
      </c>
      <c r="C78" s="5" t="s">
        <v>5</v>
      </c>
      <c r="D78" s="5" t="s">
        <v>6</v>
      </c>
      <c r="E78" s="5" t="s">
        <v>7</v>
      </c>
    </row>
    <row r="79" spans="2:5" x14ac:dyDescent="0.35">
      <c r="B79" s="9" t="s">
        <v>43</v>
      </c>
    </row>
    <row r="80" spans="2:5" x14ac:dyDescent="0.35">
      <c r="B80" s="6" t="s">
        <v>44</v>
      </c>
      <c r="C80" s="7">
        <f>C31</f>
        <v>-48721.75199562835</v>
      </c>
      <c r="D80" s="7">
        <v>-73876</v>
      </c>
      <c r="E80" s="7">
        <v>127933</v>
      </c>
    </row>
    <row r="81" spans="2:5" x14ac:dyDescent="0.35">
      <c r="B81" s="6" t="s">
        <v>45</v>
      </c>
      <c r="C81" s="7">
        <v>229400</v>
      </c>
      <c r="D81" s="7">
        <v>236191</v>
      </c>
      <c r="E81" s="7">
        <v>223572</v>
      </c>
    </row>
    <row r="82" spans="2:5" x14ac:dyDescent="0.35">
      <c r="B82" s="150" t="s">
        <v>140</v>
      </c>
      <c r="C82" s="151">
        <f>C81/C8</f>
        <v>9.5838623466592471E-2</v>
      </c>
      <c r="D82" s="151">
        <f t="shared" ref="D82:E82" si="4">D81/D8</f>
        <v>8.4536376186176099E-2</v>
      </c>
      <c r="E82" s="151">
        <f t="shared" si="4"/>
        <v>7.4060872676198181E-2</v>
      </c>
    </row>
    <row r="83" spans="2:5" ht="15" thickBot="1" x14ac:dyDescent="0.4">
      <c r="B83" s="144" t="s">
        <v>141</v>
      </c>
      <c r="C83" s="147">
        <v>221085</v>
      </c>
      <c r="D83" s="147">
        <v>173413</v>
      </c>
      <c r="E83" s="147">
        <v>193510</v>
      </c>
    </row>
    <row r="84" spans="2:5" x14ac:dyDescent="0.35">
      <c r="B84" s="142" t="s">
        <v>130</v>
      </c>
      <c r="C84" s="143">
        <v>126289</v>
      </c>
      <c r="D84" s="143">
        <v>-162637</v>
      </c>
      <c r="E84" s="143">
        <v>-120566</v>
      </c>
    </row>
    <row r="85" spans="2:5" x14ac:dyDescent="0.35">
      <c r="B85" s="6" t="s">
        <v>131</v>
      </c>
      <c r="C85" s="7">
        <v>-126182</v>
      </c>
      <c r="D85" s="7">
        <v>-130530</v>
      </c>
      <c r="E85" s="7">
        <v>-87026</v>
      </c>
    </row>
    <row r="86" spans="2:5" x14ac:dyDescent="0.35">
      <c r="B86" s="6" t="s">
        <v>132</v>
      </c>
      <c r="C86" s="7">
        <v>37814</v>
      </c>
      <c r="D86" s="7">
        <v>-959</v>
      </c>
      <c r="E86" s="7">
        <v>-19163</v>
      </c>
    </row>
    <row r="87" spans="2:5" ht="15" thickBot="1" x14ac:dyDescent="0.4">
      <c r="B87" s="144" t="s">
        <v>133</v>
      </c>
      <c r="C87" s="147">
        <v>-94446</v>
      </c>
      <c r="D87" s="147">
        <v>235135</v>
      </c>
      <c r="E87" s="147">
        <v>21321</v>
      </c>
    </row>
    <row r="88" spans="2:5" ht="15" thickBot="1" x14ac:dyDescent="0.4">
      <c r="B88" s="145" t="s">
        <v>134</v>
      </c>
      <c r="C88" s="148">
        <v>339</v>
      </c>
      <c r="D88" s="148">
        <v>18362</v>
      </c>
      <c r="E88" s="148">
        <v>411</v>
      </c>
    </row>
    <row r="89" spans="2:5" ht="15" thickBot="1" x14ac:dyDescent="0.4">
      <c r="B89" s="146" t="s">
        <v>46</v>
      </c>
      <c r="C89" s="149">
        <f>SUM(C80:C88)</f>
        <v>345577.34384299512</v>
      </c>
      <c r="D89" s="149">
        <f>SUM(D80:D88)</f>
        <v>295099.08453637618</v>
      </c>
      <c r="E89" s="149">
        <f>SUM(E80:E88)</f>
        <v>339992.07406087266</v>
      </c>
    </row>
    <row r="91" spans="2:5" x14ac:dyDescent="0.35">
      <c r="B91" s="9" t="s">
        <v>47</v>
      </c>
    </row>
    <row r="92" spans="2:5" x14ac:dyDescent="0.35">
      <c r="B92" s="58" t="s">
        <v>139</v>
      </c>
      <c r="C92" s="7">
        <v>-43216</v>
      </c>
      <c r="D92" s="7">
        <v>-51924</v>
      </c>
      <c r="E92" s="7">
        <v>-70063</v>
      </c>
    </row>
    <row r="93" spans="2:5" x14ac:dyDescent="0.35">
      <c r="B93" s="150" t="s">
        <v>142</v>
      </c>
      <c r="C93" s="151">
        <f>-C92/C8</f>
        <v>1.8054760033706454E-2</v>
      </c>
      <c r="D93" s="151">
        <f t="shared" ref="D93:E93" si="5">-D92/D8</f>
        <v>1.858439482067906E-2</v>
      </c>
      <c r="E93" s="151">
        <f t="shared" si="5"/>
        <v>2.320919847884562E-2</v>
      </c>
    </row>
    <row r="94" spans="2:5" x14ac:dyDescent="0.35">
      <c r="B94" s="6" t="s">
        <v>48</v>
      </c>
      <c r="C94" s="7">
        <f>C95-C92</f>
        <v>-25973</v>
      </c>
      <c r="D94" s="7">
        <f t="shared" ref="D94:E94" si="6">D95-D92</f>
        <v>-11072</v>
      </c>
      <c r="E94" s="7">
        <f t="shared" si="6"/>
        <v>-42200</v>
      </c>
    </row>
    <row r="95" spans="2:5" x14ac:dyDescent="0.35">
      <c r="B95" s="68" t="s">
        <v>49</v>
      </c>
      <c r="C95" s="10">
        <v>-69189</v>
      </c>
      <c r="D95" s="10">
        <v>-62996</v>
      </c>
      <c r="E95" s="10">
        <v>-112263</v>
      </c>
    </row>
    <row r="97" spans="2:5" s="140" customFormat="1" x14ac:dyDescent="0.35">
      <c r="B97" s="56" t="s">
        <v>50</v>
      </c>
      <c r="C97" s="57">
        <v>-212573</v>
      </c>
      <c r="D97" s="57">
        <v>-211791</v>
      </c>
      <c r="E97" s="57">
        <v>-31530</v>
      </c>
    </row>
    <row r="98" spans="2:5" x14ac:dyDescent="0.35">
      <c r="B98" s="58" t="s">
        <v>138</v>
      </c>
      <c r="C98" s="7">
        <v>65</v>
      </c>
      <c r="D98" s="7">
        <v>-999</v>
      </c>
      <c r="E98" s="7">
        <v>-1680</v>
      </c>
    </row>
    <row r="99" spans="2:5" x14ac:dyDescent="0.35">
      <c r="B99" s="68" t="s">
        <v>135</v>
      </c>
      <c r="C99" s="10">
        <f>SUM(C89,C95,C97,C98)</f>
        <v>63880.34384299512</v>
      </c>
      <c r="D99" s="10">
        <f>D89+D95+D97+D98</f>
        <v>19313.084536376176</v>
      </c>
      <c r="E99" s="10">
        <f>E89+E95+E97+E98</f>
        <v>194519.07406087266</v>
      </c>
    </row>
    <row r="100" spans="2:5" x14ac:dyDescent="0.35">
      <c r="B100" s="140" t="s">
        <v>136</v>
      </c>
      <c r="C100" s="57">
        <f>C89+C92</f>
        <v>302361.34384299512</v>
      </c>
      <c r="D100" s="57">
        <f>D89+D92</f>
        <v>243175.08453637618</v>
      </c>
      <c r="E100" s="57">
        <f>E89+E92</f>
        <v>269929.07406087266</v>
      </c>
    </row>
    <row r="101" spans="2:5" x14ac:dyDescent="0.35">
      <c r="B101" s="9" t="s">
        <v>51</v>
      </c>
      <c r="C101" s="12">
        <f>SUM(C89, C95, C99)</f>
        <v>340268.68768599024</v>
      </c>
      <c r="D101" s="12">
        <f>SUM(D89, D95, D99)</f>
        <v>251416.16907275235</v>
      </c>
      <c r="E101" s="12">
        <f>SUM(E89, E95, E99)</f>
        <v>422248.14812174533</v>
      </c>
    </row>
    <row r="102" spans="2:5" x14ac:dyDescent="0.35">
      <c r="B102" s="59" t="s">
        <v>137</v>
      </c>
      <c r="C102" s="141">
        <f>C100/C8</f>
        <v>0.12632037917794989</v>
      </c>
      <c r="D102" s="141">
        <f>D100/D8</f>
        <v>8.7036087003621088E-2</v>
      </c>
      <c r="E102" s="141">
        <f>E100/E8</f>
        <v>8.941720244765157E-2</v>
      </c>
    </row>
  </sheetData>
  <mergeCells count="3">
    <mergeCell ref="B35:E35"/>
    <mergeCell ref="B6:E6"/>
    <mergeCell ref="B77:E7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07B3-E528-4F3B-A6EA-D2A773D7C641}">
  <dimension ref="A1:Y1003"/>
  <sheetViews>
    <sheetView topLeftCell="A107" workbookViewId="0">
      <selection activeCell="B110" sqref="B110:F122"/>
    </sheetView>
  </sheetViews>
  <sheetFormatPr defaultColWidth="12.6328125" defaultRowHeight="14.5" x14ac:dyDescent="0.35"/>
  <cols>
    <col min="1" max="1" width="8.7265625" customWidth="1"/>
    <col min="2" max="2" width="20.54296875" customWidth="1"/>
    <col min="3" max="3" width="27.08984375" customWidth="1"/>
    <col min="4" max="4" width="30.26953125" customWidth="1"/>
    <col min="5" max="5" width="67" customWidth="1"/>
    <col min="6" max="6" width="26.08984375" customWidth="1"/>
    <col min="7" max="25" width="8.6328125" customWidth="1"/>
  </cols>
  <sheetData>
    <row r="1" spans="1:25" ht="30" customHeight="1" x14ac:dyDescent="0.55000000000000004">
      <c r="A1" s="15"/>
      <c r="B1" s="136" t="s">
        <v>52</v>
      </c>
      <c r="C1" s="72"/>
      <c r="D1" s="72"/>
      <c r="E1" s="72"/>
      <c r="F1" s="72"/>
      <c r="G1" s="15"/>
      <c r="H1" s="15"/>
      <c r="I1" s="15"/>
      <c r="J1" s="15"/>
      <c r="K1" s="15"/>
      <c r="L1" s="15"/>
      <c r="M1" s="15"/>
      <c r="N1" s="15"/>
      <c r="O1" s="15"/>
      <c r="P1" s="15"/>
      <c r="Q1" s="15"/>
      <c r="R1" s="15"/>
      <c r="S1" s="15"/>
      <c r="T1" s="15"/>
      <c r="U1" s="15"/>
      <c r="V1" s="15"/>
      <c r="W1" s="15"/>
      <c r="X1" s="15"/>
      <c r="Y1" s="15"/>
    </row>
    <row r="2" spans="1:25" ht="14.25" customHeight="1" x14ac:dyDescent="0.55000000000000004">
      <c r="A2" s="15"/>
      <c r="B2" s="16"/>
      <c r="C2" s="15"/>
      <c r="D2" s="15"/>
      <c r="E2" s="15"/>
      <c r="F2" s="15"/>
      <c r="G2" s="15"/>
      <c r="H2" s="15"/>
      <c r="I2" s="15"/>
      <c r="J2" s="15"/>
      <c r="K2" s="15"/>
      <c r="L2" s="15"/>
      <c r="M2" s="15"/>
      <c r="N2" s="15"/>
      <c r="O2" s="15"/>
      <c r="P2" s="15"/>
      <c r="Q2" s="15"/>
      <c r="R2" s="15"/>
      <c r="S2" s="15"/>
      <c r="T2" s="15"/>
      <c r="U2" s="15"/>
      <c r="V2" s="15"/>
      <c r="W2" s="15"/>
      <c r="X2" s="15"/>
      <c r="Y2" s="15"/>
    </row>
    <row r="3" spans="1:25" ht="14.25" customHeight="1" x14ac:dyDescent="0.55000000000000004">
      <c r="A3" s="15"/>
      <c r="B3" s="17" t="s">
        <v>53</v>
      </c>
      <c r="C3" s="137" t="s">
        <v>54</v>
      </c>
      <c r="D3" s="95"/>
      <c r="E3" s="96"/>
      <c r="F3" s="15"/>
      <c r="G3" s="15"/>
      <c r="H3" s="15"/>
      <c r="I3" s="15"/>
      <c r="J3" s="15"/>
      <c r="K3" s="15"/>
      <c r="L3" s="15"/>
      <c r="M3" s="15"/>
      <c r="N3" s="15"/>
      <c r="O3" s="15"/>
      <c r="P3" s="15"/>
      <c r="Q3" s="15"/>
      <c r="R3" s="15"/>
      <c r="S3" s="15"/>
      <c r="T3" s="15"/>
      <c r="U3" s="15"/>
      <c r="V3" s="15"/>
      <c r="W3" s="15"/>
      <c r="X3" s="15"/>
      <c r="Y3" s="15"/>
    </row>
    <row r="4" spans="1:25" ht="42" customHeight="1" x14ac:dyDescent="0.55000000000000004">
      <c r="A4" s="15"/>
      <c r="B4" s="17" t="s">
        <v>55</v>
      </c>
      <c r="C4" s="137" t="s">
        <v>56</v>
      </c>
      <c r="D4" s="95"/>
      <c r="E4" s="96"/>
      <c r="F4" s="15"/>
      <c r="G4" s="15"/>
      <c r="H4" s="15"/>
      <c r="I4" s="15"/>
      <c r="J4" s="15"/>
      <c r="K4" s="15"/>
      <c r="L4" s="15"/>
      <c r="M4" s="15"/>
      <c r="N4" s="15"/>
      <c r="O4" s="15"/>
      <c r="P4" s="15"/>
      <c r="Q4" s="15"/>
      <c r="R4" s="15"/>
      <c r="S4" s="15"/>
      <c r="T4" s="15"/>
      <c r="U4" s="15"/>
      <c r="V4" s="15"/>
      <c r="W4" s="15"/>
      <c r="X4" s="15"/>
      <c r="Y4" s="15"/>
    </row>
    <row r="5" spans="1:25" ht="14.25" customHeight="1" x14ac:dyDescent="0.55000000000000004">
      <c r="A5" s="15"/>
      <c r="B5" s="16"/>
      <c r="C5" s="15"/>
      <c r="D5" s="15"/>
      <c r="E5" s="15"/>
      <c r="F5" s="15"/>
      <c r="G5" s="15"/>
      <c r="H5" s="15"/>
      <c r="I5" s="15"/>
      <c r="J5" s="15"/>
      <c r="K5" s="15"/>
      <c r="L5" s="15"/>
      <c r="M5" s="15"/>
      <c r="N5" s="15"/>
      <c r="O5" s="15"/>
      <c r="P5" s="15"/>
      <c r="Q5" s="15"/>
      <c r="R5" s="15"/>
      <c r="S5" s="15"/>
      <c r="T5" s="15"/>
      <c r="U5" s="15"/>
      <c r="V5" s="15"/>
      <c r="W5" s="15"/>
      <c r="X5" s="15"/>
      <c r="Y5" s="15"/>
    </row>
    <row r="6" spans="1:25" ht="14.25" customHeight="1" x14ac:dyDescent="0.55000000000000004">
      <c r="A6" s="15"/>
      <c r="B6" s="15"/>
      <c r="C6" s="15"/>
      <c r="D6" s="15"/>
      <c r="E6" s="15"/>
      <c r="F6" s="15"/>
      <c r="G6" s="15"/>
      <c r="H6" s="15"/>
      <c r="I6" s="15"/>
      <c r="J6" s="15"/>
      <c r="K6" s="15"/>
      <c r="L6" s="15"/>
      <c r="M6" s="15"/>
      <c r="N6" s="15"/>
      <c r="O6" s="15"/>
      <c r="P6" s="15"/>
      <c r="Q6" s="15"/>
      <c r="R6" s="15"/>
      <c r="S6" s="15"/>
      <c r="T6" s="15"/>
      <c r="U6" s="15"/>
      <c r="V6" s="15"/>
      <c r="W6" s="15"/>
      <c r="X6" s="15"/>
      <c r="Y6" s="15"/>
    </row>
    <row r="7" spans="1:25" ht="34.5" customHeight="1" x14ac:dyDescent="0.6">
      <c r="A7" s="18"/>
      <c r="B7" s="19" t="s">
        <v>57</v>
      </c>
      <c r="C7" s="19" t="s">
        <v>58</v>
      </c>
      <c r="D7" s="20" t="s">
        <v>59</v>
      </c>
      <c r="E7" s="19" t="s">
        <v>60</v>
      </c>
      <c r="F7" s="19" t="s">
        <v>61</v>
      </c>
      <c r="G7" s="18"/>
      <c r="H7" s="18"/>
      <c r="I7" s="18"/>
      <c r="J7" s="18"/>
      <c r="K7" s="18"/>
      <c r="L7" s="18"/>
      <c r="M7" s="18"/>
      <c r="N7" s="18"/>
      <c r="O7" s="18"/>
      <c r="P7" s="18"/>
      <c r="Q7" s="18"/>
      <c r="R7" s="18"/>
      <c r="S7" s="18"/>
      <c r="T7" s="18"/>
      <c r="U7" s="18"/>
      <c r="V7" s="18"/>
      <c r="W7" s="18"/>
      <c r="X7" s="18"/>
      <c r="Y7" s="18"/>
    </row>
    <row r="8" spans="1:25" ht="318" customHeight="1" x14ac:dyDescent="0.55000000000000004">
      <c r="A8" s="15"/>
      <c r="B8" s="21" t="s">
        <v>62</v>
      </c>
      <c r="C8" s="22" t="s">
        <v>63</v>
      </c>
      <c r="D8" s="23" t="s">
        <v>64</v>
      </c>
      <c r="E8" s="24" t="s">
        <v>65</v>
      </c>
      <c r="F8" s="25" t="s">
        <v>66</v>
      </c>
      <c r="G8" s="15"/>
      <c r="H8" s="15"/>
      <c r="I8" s="15"/>
      <c r="J8" s="15"/>
      <c r="K8" s="15"/>
      <c r="L8" s="15"/>
      <c r="M8" s="15"/>
      <c r="N8" s="15"/>
      <c r="O8" s="15"/>
      <c r="P8" s="15"/>
      <c r="Q8" s="15"/>
      <c r="R8" s="15"/>
      <c r="S8" s="15"/>
      <c r="T8" s="15"/>
      <c r="U8" s="15"/>
      <c r="V8" s="15"/>
      <c r="W8" s="15"/>
      <c r="X8" s="15"/>
      <c r="Y8" s="15"/>
    </row>
    <row r="9" spans="1:25" ht="131" customHeight="1" x14ac:dyDescent="0.55000000000000004">
      <c r="A9" s="15"/>
      <c r="B9" s="23" t="s">
        <v>67</v>
      </c>
      <c r="C9" s="23" t="s">
        <v>68</v>
      </c>
      <c r="D9" s="23" t="s">
        <v>69</v>
      </c>
      <c r="E9" s="23" t="s">
        <v>70</v>
      </c>
      <c r="F9" s="23" t="s">
        <v>71</v>
      </c>
      <c r="G9" s="15"/>
      <c r="H9" s="15"/>
      <c r="I9" s="15"/>
      <c r="J9" s="15"/>
      <c r="K9" s="15"/>
      <c r="L9" s="15"/>
      <c r="M9" s="15"/>
      <c r="N9" s="15"/>
      <c r="O9" s="15"/>
      <c r="P9" s="15"/>
      <c r="Q9" s="15"/>
      <c r="R9" s="15"/>
      <c r="S9" s="15"/>
      <c r="T9" s="15"/>
      <c r="U9" s="15"/>
      <c r="V9" s="15"/>
      <c r="W9" s="15"/>
      <c r="X9" s="15"/>
      <c r="Y9" s="15"/>
    </row>
    <row r="10" spans="1:25" ht="152.5" customHeight="1" x14ac:dyDescent="0.55000000000000004">
      <c r="A10" s="15"/>
      <c r="B10" s="23" t="s">
        <v>72</v>
      </c>
      <c r="C10" s="26" t="s">
        <v>73</v>
      </c>
      <c r="D10" s="26" t="s">
        <v>74</v>
      </c>
      <c r="E10" s="26" t="s">
        <v>75</v>
      </c>
      <c r="F10" s="26" t="s">
        <v>76</v>
      </c>
      <c r="G10" s="15"/>
      <c r="H10" s="15"/>
      <c r="I10" s="15"/>
      <c r="J10" s="15"/>
      <c r="K10" s="15"/>
      <c r="L10" s="15"/>
      <c r="M10" s="15"/>
      <c r="N10" s="15"/>
      <c r="O10" s="15"/>
      <c r="P10" s="15"/>
      <c r="Q10" s="15"/>
      <c r="R10" s="15"/>
      <c r="S10" s="15"/>
      <c r="T10" s="15"/>
      <c r="U10" s="15"/>
      <c r="V10" s="15"/>
      <c r="W10" s="15"/>
      <c r="X10" s="15"/>
      <c r="Y10" s="15"/>
    </row>
    <row r="11" spans="1:25" ht="117" customHeight="1" x14ac:dyDescent="0.55000000000000004">
      <c r="A11" s="15"/>
      <c r="B11" s="27" t="s">
        <v>77</v>
      </c>
      <c r="C11" s="28"/>
      <c r="D11" s="29"/>
      <c r="E11" s="29"/>
      <c r="F11" s="30" t="s">
        <v>78</v>
      </c>
      <c r="G11" s="15"/>
      <c r="H11" s="15"/>
      <c r="I11" s="15"/>
      <c r="J11" s="15"/>
      <c r="K11" s="15"/>
      <c r="L11" s="15"/>
      <c r="M11" s="15"/>
      <c r="N11" s="15"/>
      <c r="O11" s="15"/>
      <c r="P11" s="15"/>
      <c r="Q11" s="15"/>
      <c r="R11" s="15"/>
      <c r="S11" s="15"/>
      <c r="T11" s="15"/>
      <c r="U11" s="15"/>
      <c r="V11" s="15"/>
      <c r="W11" s="15"/>
      <c r="X11" s="15"/>
      <c r="Y11" s="15"/>
    </row>
    <row r="12" spans="1:25" ht="18" x14ac:dyDescent="0.55000000000000004">
      <c r="A12" s="15"/>
      <c r="B12" s="27" t="s">
        <v>79</v>
      </c>
      <c r="C12" s="31"/>
      <c r="D12" s="16"/>
      <c r="E12" s="16"/>
      <c r="F12" s="32"/>
      <c r="G12" s="15"/>
      <c r="H12" s="15"/>
      <c r="I12" s="15"/>
      <c r="J12" s="15"/>
      <c r="K12" s="15"/>
      <c r="L12" s="15"/>
      <c r="M12" s="15"/>
      <c r="N12" s="15"/>
      <c r="O12" s="15"/>
      <c r="P12" s="15"/>
      <c r="Q12" s="15"/>
      <c r="R12" s="15"/>
      <c r="S12" s="15"/>
      <c r="T12" s="15"/>
      <c r="U12" s="15"/>
      <c r="V12" s="15"/>
      <c r="W12" s="15"/>
      <c r="X12" s="15"/>
      <c r="Y12" s="15"/>
    </row>
    <row r="13" spans="1:25" ht="40" customHeight="1" x14ac:dyDescent="0.55000000000000004">
      <c r="A13" s="15"/>
      <c r="B13" s="27" t="s">
        <v>80</v>
      </c>
      <c r="C13" s="33" t="s">
        <v>81</v>
      </c>
      <c r="D13" s="16"/>
      <c r="E13" s="16"/>
      <c r="F13" s="34"/>
      <c r="G13" s="15"/>
      <c r="H13" s="15"/>
      <c r="I13" s="15"/>
      <c r="J13" s="15"/>
      <c r="K13" s="15"/>
      <c r="L13" s="15"/>
      <c r="M13" s="15"/>
      <c r="N13" s="15"/>
      <c r="O13" s="15"/>
      <c r="P13" s="15"/>
      <c r="Q13" s="15"/>
      <c r="R13" s="15"/>
      <c r="S13" s="15"/>
      <c r="T13" s="15"/>
      <c r="U13" s="15"/>
      <c r="V13" s="15"/>
      <c r="W13" s="15"/>
      <c r="X13" s="15"/>
      <c r="Y13" s="15"/>
    </row>
    <row r="14" spans="1:25" ht="14.25" customHeight="1" x14ac:dyDescent="0.55000000000000004">
      <c r="A14" s="15"/>
      <c r="B14" s="27" t="s">
        <v>82</v>
      </c>
      <c r="C14" s="31"/>
      <c r="D14" s="16"/>
      <c r="E14" s="16"/>
      <c r="F14" s="34"/>
      <c r="G14" s="15"/>
      <c r="H14" s="15"/>
      <c r="I14" s="15"/>
      <c r="J14" s="15"/>
      <c r="K14" s="15"/>
      <c r="L14" s="15"/>
      <c r="M14" s="15"/>
      <c r="N14" s="15"/>
      <c r="O14" s="15"/>
      <c r="P14" s="15"/>
      <c r="Q14" s="15"/>
      <c r="R14" s="15"/>
      <c r="S14" s="15"/>
      <c r="T14" s="15"/>
      <c r="U14" s="15"/>
      <c r="V14" s="15"/>
      <c r="W14" s="15"/>
      <c r="X14" s="15"/>
      <c r="Y14" s="15"/>
    </row>
    <row r="15" spans="1:25" ht="14.25" customHeight="1" x14ac:dyDescent="0.55000000000000004">
      <c r="A15" s="15"/>
      <c r="B15" s="27" t="s">
        <v>83</v>
      </c>
      <c r="C15" s="35"/>
      <c r="D15" s="36"/>
      <c r="E15" s="36"/>
      <c r="F15" s="37"/>
      <c r="G15" s="15"/>
      <c r="H15" s="15"/>
      <c r="I15" s="15"/>
      <c r="J15" s="15"/>
      <c r="K15" s="15"/>
      <c r="L15" s="15"/>
      <c r="M15" s="15"/>
      <c r="N15" s="15"/>
      <c r="O15" s="15"/>
      <c r="P15" s="15"/>
      <c r="Q15" s="15"/>
      <c r="R15" s="15"/>
      <c r="S15" s="15"/>
      <c r="T15" s="15"/>
      <c r="U15" s="15"/>
      <c r="V15" s="15"/>
      <c r="W15" s="15"/>
      <c r="X15" s="15"/>
      <c r="Y15" s="15"/>
    </row>
    <row r="16" spans="1:25" ht="14.25" customHeight="1" x14ac:dyDescent="0.55000000000000004">
      <c r="A16" s="15"/>
      <c r="B16" s="15"/>
      <c r="C16" s="15"/>
      <c r="D16" s="15"/>
      <c r="E16" s="15"/>
      <c r="F16" s="15"/>
      <c r="G16" s="15"/>
      <c r="H16" s="15"/>
      <c r="I16" s="15"/>
      <c r="J16" s="15"/>
      <c r="K16" s="15"/>
      <c r="L16" s="15"/>
      <c r="M16" s="15"/>
      <c r="N16" s="15"/>
      <c r="O16" s="15"/>
      <c r="P16" s="15"/>
      <c r="Q16" s="15"/>
      <c r="R16" s="15"/>
      <c r="S16" s="15"/>
      <c r="T16" s="15"/>
      <c r="U16" s="15"/>
      <c r="V16" s="15"/>
      <c r="W16" s="15"/>
      <c r="X16" s="15"/>
      <c r="Y16" s="15"/>
    </row>
    <row r="17" spans="1:25" ht="14.25" customHeight="1" x14ac:dyDescent="0.55000000000000004">
      <c r="A17" s="15"/>
      <c r="B17" s="15"/>
      <c r="C17" s="15"/>
      <c r="D17" s="15"/>
      <c r="E17" s="15"/>
      <c r="F17" s="15"/>
      <c r="G17" s="15"/>
      <c r="H17" s="15"/>
      <c r="I17" s="15"/>
      <c r="J17" s="15"/>
      <c r="K17" s="15"/>
      <c r="L17" s="15"/>
      <c r="M17" s="15"/>
      <c r="N17" s="15"/>
      <c r="O17" s="15"/>
      <c r="P17" s="15"/>
      <c r="Q17" s="15"/>
      <c r="R17" s="15"/>
      <c r="S17" s="15"/>
      <c r="T17" s="15"/>
      <c r="U17" s="15"/>
      <c r="V17" s="15"/>
      <c r="W17" s="15"/>
      <c r="X17" s="15"/>
      <c r="Y17" s="15"/>
    </row>
    <row r="18" spans="1:25" ht="14.25" customHeight="1" x14ac:dyDescent="0.55000000000000004">
      <c r="A18" s="15"/>
      <c r="B18" s="15"/>
      <c r="C18" s="15"/>
      <c r="D18" s="15"/>
      <c r="E18" s="15"/>
      <c r="F18" s="15"/>
      <c r="G18" s="15"/>
      <c r="H18" s="15"/>
      <c r="I18" s="15"/>
      <c r="J18" s="15"/>
      <c r="K18" s="15"/>
      <c r="L18" s="15"/>
      <c r="M18" s="15"/>
      <c r="N18" s="15"/>
      <c r="O18" s="15"/>
      <c r="P18" s="15"/>
      <c r="Q18" s="15"/>
      <c r="R18" s="15"/>
      <c r="S18" s="15"/>
      <c r="T18" s="15"/>
      <c r="U18" s="15"/>
      <c r="V18" s="15"/>
      <c r="W18" s="15"/>
      <c r="X18" s="15"/>
      <c r="Y18" s="15"/>
    </row>
    <row r="19" spans="1:25" ht="24.75" customHeight="1" x14ac:dyDescent="0.6">
      <c r="A19" s="15"/>
      <c r="B19" s="138" t="s">
        <v>84</v>
      </c>
      <c r="C19" s="98"/>
      <c r="D19" s="98"/>
      <c r="E19" s="98"/>
      <c r="F19" s="98"/>
      <c r="G19" s="15"/>
      <c r="H19" s="15"/>
      <c r="I19" s="15"/>
      <c r="J19" s="15"/>
      <c r="K19" s="15"/>
      <c r="L19" s="15"/>
      <c r="M19" s="15"/>
      <c r="N19" s="15"/>
      <c r="O19" s="15"/>
      <c r="P19" s="15"/>
      <c r="Q19" s="15"/>
      <c r="R19" s="15"/>
      <c r="S19" s="15"/>
      <c r="T19" s="15"/>
      <c r="U19" s="15"/>
      <c r="V19" s="15"/>
      <c r="W19" s="15"/>
      <c r="X19" s="15"/>
      <c r="Y19" s="15"/>
    </row>
    <row r="20" spans="1:25" ht="14.25" customHeight="1" x14ac:dyDescent="0.55000000000000004">
      <c r="A20" s="15"/>
      <c r="B20" s="38" t="s">
        <v>85</v>
      </c>
      <c r="C20" s="39"/>
      <c r="D20" s="39"/>
      <c r="E20" s="39"/>
      <c r="F20" s="40"/>
      <c r="G20" s="15"/>
      <c r="H20" s="15"/>
      <c r="I20" s="15"/>
      <c r="J20" s="15"/>
      <c r="K20" s="15"/>
      <c r="L20" s="15"/>
      <c r="M20" s="15"/>
      <c r="N20" s="15"/>
      <c r="O20" s="15"/>
      <c r="P20" s="15"/>
      <c r="Q20" s="15"/>
      <c r="R20" s="15"/>
      <c r="S20" s="15"/>
      <c r="T20" s="15"/>
      <c r="U20" s="15"/>
      <c r="V20" s="15"/>
      <c r="W20" s="15"/>
      <c r="X20" s="15"/>
      <c r="Y20" s="15"/>
    </row>
    <row r="21" spans="1:25" ht="14.25" customHeight="1" x14ac:dyDescent="0.55000000000000004">
      <c r="A21" s="15"/>
      <c r="B21" s="41" t="s">
        <v>86</v>
      </c>
      <c r="C21" s="42"/>
      <c r="D21" s="42"/>
      <c r="E21" s="42"/>
      <c r="F21" s="43"/>
      <c r="G21" s="15"/>
      <c r="H21" s="15"/>
      <c r="I21" s="15"/>
      <c r="J21" s="15"/>
      <c r="K21" s="15"/>
      <c r="L21" s="15"/>
      <c r="M21" s="15"/>
      <c r="N21" s="15"/>
      <c r="O21" s="15"/>
      <c r="P21" s="15"/>
      <c r="Q21" s="15"/>
      <c r="R21" s="15"/>
      <c r="S21" s="15"/>
      <c r="T21" s="15"/>
      <c r="U21" s="15"/>
      <c r="V21" s="15"/>
      <c r="W21" s="15"/>
      <c r="X21" s="15"/>
      <c r="Y21" s="15"/>
    </row>
    <row r="22" spans="1:25" ht="16.5" customHeight="1" x14ac:dyDescent="0.55000000000000004">
      <c r="A22" s="15"/>
      <c r="B22" s="41" t="s">
        <v>87</v>
      </c>
      <c r="C22" s="42"/>
      <c r="D22" s="42"/>
      <c r="E22" s="42"/>
      <c r="F22" s="43"/>
      <c r="G22" s="15"/>
      <c r="H22" s="44"/>
      <c r="I22" s="15"/>
      <c r="J22" s="15"/>
      <c r="K22" s="15"/>
      <c r="L22" s="15"/>
      <c r="M22" s="15"/>
      <c r="N22" s="15"/>
      <c r="O22" s="15"/>
      <c r="P22" s="15"/>
      <c r="Q22" s="15"/>
      <c r="R22" s="15"/>
      <c r="S22" s="15"/>
      <c r="T22" s="15"/>
      <c r="U22" s="15"/>
      <c r="V22" s="15"/>
      <c r="W22" s="15"/>
      <c r="X22" s="15"/>
      <c r="Y22" s="15"/>
    </row>
    <row r="23" spans="1:25" ht="15.5" customHeight="1" x14ac:dyDescent="0.55000000000000004">
      <c r="A23" s="15"/>
      <c r="B23" s="41" t="s">
        <v>88</v>
      </c>
      <c r="C23" s="42"/>
      <c r="D23" s="42"/>
      <c r="E23" s="42"/>
      <c r="F23" s="43"/>
      <c r="G23" s="15"/>
      <c r="H23" s="15"/>
      <c r="I23" s="15"/>
      <c r="J23" s="15"/>
      <c r="K23" s="15"/>
      <c r="L23" s="15"/>
      <c r="M23" s="15"/>
      <c r="N23" s="15"/>
      <c r="O23" s="15"/>
      <c r="P23" s="15"/>
      <c r="Q23" s="15"/>
      <c r="R23" s="15"/>
      <c r="S23" s="15"/>
      <c r="T23" s="15"/>
      <c r="U23" s="15"/>
      <c r="V23" s="15"/>
      <c r="W23" s="15"/>
      <c r="X23" s="15"/>
      <c r="Y23" s="15"/>
    </row>
    <row r="24" spans="1:25" ht="15.5" customHeight="1" x14ac:dyDescent="0.55000000000000004">
      <c r="A24" s="15"/>
      <c r="B24" s="41" t="s">
        <v>89</v>
      </c>
      <c r="C24" s="42"/>
      <c r="D24" s="42"/>
      <c r="E24" s="42"/>
      <c r="F24" s="43"/>
      <c r="G24" s="15"/>
      <c r="H24" s="15"/>
      <c r="I24" s="15"/>
      <c r="J24" s="15"/>
      <c r="K24" s="15"/>
      <c r="L24" s="15"/>
      <c r="M24" s="15"/>
      <c r="N24" s="15"/>
      <c r="O24" s="15"/>
      <c r="P24" s="15"/>
      <c r="Q24" s="15"/>
      <c r="R24" s="15"/>
      <c r="S24" s="15"/>
      <c r="T24" s="15"/>
      <c r="U24" s="15"/>
      <c r="V24" s="15"/>
      <c r="W24" s="15"/>
      <c r="X24" s="15"/>
      <c r="Y24" s="15"/>
    </row>
    <row r="25" spans="1:25" ht="16.5" customHeight="1" x14ac:dyDescent="0.55000000000000004">
      <c r="A25" s="15"/>
      <c r="B25" s="41" t="s">
        <v>90</v>
      </c>
      <c r="C25" s="42"/>
      <c r="D25" s="42"/>
      <c r="E25" s="42"/>
      <c r="F25" s="43"/>
      <c r="G25" s="15"/>
      <c r="H25" s="15"/>
      <c r="I25" s="15"/>
      <c r="J25" s="15"/>
      <c r="K25" s="15"/>
      <c r="L25" s="15"/>
      <c r="M25" s="15"/>
      <c r="N25" s="15"/>
      <c r="O25" s="15"/>
      <c r="P25" s="15"/>
      <c r="Q25" s="15"/>
      <c r="R25" s="15"/>
      <c r="S25" s="15"/>
      <c r="T25" s="15"/>
      <c r="U25" s="15"/>
      <c r="V25" s="15"/>
      <c r="W25" s="15"/>
      <c r="X25" s="15"/>
      <c r="Y25" s="15"/>
    </row>
    <row r="26" spans="1:25" ht="14.25" customHeight="1" x14ac:dyDescent="0.55000000000000004">
      <c r="A26" s="15"/>
      <c r="B26" s="41" t="s">
        <v>91</v>
      </c>
      <c r="C26" s="42"/>
      <c r="D26" s="42"/>
      <c r="E26" s="42"/>
      <c r="F26" s="43"/>
      <c r="G26" s="15"/>
      <c r="H26" s="15"/>
      <c r="I26" s="15"/>
      <c r="J26" s="15"/>
      <c r="K26" s="15"/>
      <c r="L26" s="15"/>
      <c r="M26" s="15"/>
      <c r="N26" s="15"/>
      <c r="O26" s="15"/>
      <c r="P26" s="15"/>
      <c r="Q26" s="15"/>
      <c r="R26" s="15"/>
      <c r="S26" s="15"/>
      <c r="T26" s="15"/>
      <c r="U26" s="15"/>
      <c r="V26" s="15"/>
      <c r="W26" s="15"/>
      <c r="X26" s="15"/>
      <c r="Y26" s="15"/>
    </row>
    <row r="27" spans="1:25" ht="16.5" customHeight="1" x14ac:dyDescent="0.55000000000000004">
      <c r="A27" s="15"/>
      <c r="B27" s="41" t="s">
        <v>92</v>
      </c>
      <c r="C27" s="42"/>
      <c r="D27" s="42"/>
      <c r="E27" s="42"/>
      <c r="F27" s="43"/>
      <c r="G27" s="15"/>
      <c r="H27" s="45"/>
      <c r="I27" s="15"/>
      <c r="J27" s="15"/>
      <c r="K27" s="15"/>
      <c r="L27" s="15"/>
      <c r="M27" s="15"/>
      <c r="N27" s="15"/>
      <c r="O27" s="15"/>
      <c r="P27" s="15"/>
      <c r="Q27" s="15"/>
      <c r="R27" s="15"/>
      <c r="S27" s="15"/>
      <c r="T27" s="15"/>
      <c r="U27" s="15"/>
      <c r="V27" s="15"/>
      <c r="W27" s="15"/>
      <c r="X27" s="15"/>
      <c r="Y27" s="15"/>
    </row>
    <row r="28" spans="1:25" ht="14.25" customHeight="1" x14ac:dyDescent="0.55000000000000004">
      <c r="A28" s="15"/>
      <c r="B28" s="41" t="s">
        <v>93</v>
      </c>
      <c r="C28" s="42"/>
      <c r="D28" s="42"/>
      <c r="E28" s="42"/>
      <c r="F28" s="43"/>
      <c r="G28" s="15"/>
      <c r="H28" s="15"/>
      <c r="I28" s="15"/>
      <c r="J28" s="15"/>
      <c r="K28" s="15"/>
      <c r="L28" s="15"/>
      <c r="M28" s="15"/>
      <c r="N28" s="15"/>
      <c r="O28" s="15"/>
      <c r="P28" s="15"/>
      <c r="Q28" s="15"/>
      <c r="R28" s="15"/>
      <c r="S28" s="15"/>
      <c r="T28" s="15"/>
      <c r="U28" s="15"/>
      <c r="V28" s="15"/>
      <c r="W28" s="15"/>
      <c r="X28" s="15"/>
      <c r="Y28" s="15"/>
    </row>
    <row r="29" spans="1:25" ht="14.25" customHeight="1" x14ac:dyDescent="0.55000000000000004">
      <c r="A29" s="15"/>
      <c r="B29" s="41" t="s">
        <v>94</v>
      </c>
      <c r="C29" s="42"/>
      <c r="D29" s="42"/>
      <c r="E29" s="42"/>
      <c r="F29" s="43"/>
      <c r="G29" s="15"/>
      <c r="H29" s="15"/>
      <c r="I29" s="15"/>
      <c r="J29" s="15"/>
      <c r="K29" s="15"/>
      <c r="L29" s="15"/>
      <c r="M29" s="15"/>
      <c r="N29" s="15"/>
      <c r="O29" s="15"/>
      <c r="P29" s="15"/>
      <c r="Q29" s="15"/>
      <c r="R29" s="15"/>
      <c r="S29" s="15"/>
      <c r="T29" s="15"/>
      <c r="U29" s="15"/>
      <c r="V29" s="15"/>
      <c r="W29" s="15"/>
      <c r="X29" s="15"/>
      <c r="Y29" s="15"/>
    </row>
    <row r="30" spans="1:25" ht="14.25" customHeight="1" x14ac:dyDescent="0.55000000000000004">
      <c r="A30" s="15"/>
      <c r="B30" s="41"/>
      <c r="C30" s="42"/>
      <c r="D30" s="42"/>
      <c r="E30" s="42"/>
      <c r="F30" s="43"/>
      <c r="G30" s="15"/>
      <c r="H30" s="15"/>
      <c r="I30" s="15"/>
      <c r="J30" s="15"/>
      <c r="K30" s="15"/>
      <c r="L30" s="15"/>
      <c r="M30" s="15"/>
      <c r="N30" s="15"/>
      <c r="O30" s="15"/>
      <c r="P30" s="15"/>
      <c r="Q30" s="15"/>
      <c r="R30" s="15"/>
      <c r="S30" s="15"/>
      <c r="T30" s="15"/>
      <c r="U30" s="15"/>
      <c r="V30" s="15"/>
      <c r="W30" s="15"/>
      <c r="X30" s="15"/>
      <c r="Y30" s="15"/>
    </row>
    <row r="31" spans="1:25" ht="14.25" customHeight="1" x14ac:dyDescent="0.55000000000000004">
      <c r="A31" s="15"/>
      <c r="B31" s="41"/>
      <c r="C31" s="42"/>
      <c r="D31" s="42"/>
      <c r="E31" s="42"/>
      <c r="F31" s="43"/>
      <c r="G31" s="15"/>
      <c r="H31" s="15"/>
      <c r="I31" s="15"/>
      <c r="J31" s="15"/>
      <c r="K31" s="15"/>
      <c r="L31" s="15"/>
      <c r="M31" s="15"/>
      <c r="N31" s="15"/>
      <c r="O31" s="15"/>
      <c r="P31" s="15"/>
      <c r="Q31" s="15"/>
      <c r="R31" s="15"/>
      <c r="S31" s="15"/>
      <c r="T31" s="15"/>
      <c r="U31" s="15"/>
      <c r="V31" s="15"/>
      <c r="W31" s="15"/>
      <c r="X31" s="15"/>
      <c r="Y31" s="15"/>
    </row>
    <row r="32" spans="1:25" ht="14.25" customHeight="1" x14ac:dyDescent="0.55000000000000004">
      <c r="A32" s="15"/>
      <c r="B32" s="41"/>
      <c r="C32" s="42"/>
      <c r="D32" s="42"/>
      <c r="E32" s="42"/>
      <c r="F32" s="43"/>
      <c r="G32" s="15"/>
      <c r="H32" s="15"/>
      <c r="I32" s="15"/>
      <c r="J32" s="15"/>
      <c r="K32" s="15"/>
      <c r="L32" s="15"/>
      <c r="M32" s="15"/>
      <c r="N32" s="15"/>
      <c r="O32" s="15"/>
      <c r="P32" s="15"/>
      <c r="Q32" s="15"/>
      <c r="R32" s="15"/>
      <c r="S32" s="15"/>
      <c r="T32" s="15"/>
      <c r="U32" s="15"/>
      <c r="V32" s="15"/>
      <c r="W32" s="15"/>
      <c r="X32" s="15"/>
      <c r="Y32" s="15"/>
    </row>
    <row r="33" spans="1:25" ht="14.25" customHeight="1" x14ac:dyDescent="0.55000000000000004">
      <c r="A33" s="15"/>
      <c r="B33" s="46"/>
      <c r="C33" s="47"/>
      <c r="D33" s="47"/>
      <c r="E33" s="47"/>
      <c r="F33" s="48"/>
      <c r="G33" s="15"/>
      <c r="H33" s="15"/>
      <c r="I33" s="15"/>
      <c r="J33" s="15"/>
      <c r="K33" s="15"/>
      <c r="L33" s="15"/>
      <c r="M33" s="15"/>
      <c r="N33" s="15"/>
      <c r="O33" s="15"/>
      <c r="P33" s="15"/>
      <c r="Q33" s="15"/>
      <c r="R33" s="15"/>
      <c r="S33" s="15"/>
      <c r="T33" s="15"/>
      <c r="U33" s="15"/>
      <c r="V33" s="15"/>
      <c r="W33" s="15"/>
      <c r="X33" s="15"/>
      <c r="Y33" s="15"/>
    </row>
    <row r="34" spans="1:25" ht="14.25" customHeight="1" x14ac:dyDescent="0.55000000000000004">
      <c r="A34" s="15"/>
      <c r="B34" s="49"/>
      <c r="C34" s="49"/>
      <c r="D34" s="49"/>
      <c r="E34" s="49"/>
      <c r="F34" s="49"/>
      <c r="G34" s="15"/>
      <c r="H34" s="15"/>
      <c r="I34" s="15"/>
      <c r="J34" s="15"/>
      <c r="K34" s="15"/>
      <c r="L34" s="15"/>
      <c r="M34" s="15"/>
      <c r="N34" s="15"/>
      <c r="O34" s="15"/>
      <c r="P34" s="15"/>
      <c r="Q34" s="15"/>
      <c r="R34" s="15"/>
      <c r="S34" s="15"/>
      <c r="T34" s="15"/>
      <c r="U34" s="15"/>
      <c r="V34" s="15"/>
      <c r="W34" s="15"/>
      <c r="X34" s="15"/>
      <c r="Y34" s="15"/>
    </row>
    <row r="35" spans="1:25" ht="14.25" customHeight="1" x14ac:dyDescent="0.55000000000000004">
      <c r="A35" s="15"/>
      <c r="B35" s="15"/>
      <c r="C35" s="15"/>
      <c r="D35" s="15"/>
      <c r="E35" s="15"/>
      <c r="F35" s="15"/>
      <c r="G35" s="15"/>
      <c r="H35" s="15"/>
      <c r="I35" s="15"/>
      <c r="J35" s="15"/>
      <c r="K35" s="15"/>
      <c r="L35" s="15"/>
      <c r="M35" s="15"/>
      <c r="N35" s="15"/>
      <c r="O35" s="15"/>
      <c r="P35" s="15"/>
      <c r="Q35" s="15"/>
      <c r="R35" s="15"/>
      <c r="S35" s="15"/>
      <c r="T35" s="15"/>
      <c r="U35" s="15"/>
      <c r="V35" s="15"/>
      <c r="W35" s="15"/>
      <c r="X35" s="15"/>
      <c r="Y35" s="15"/>
    </row>
    <row r="36" spans="1:25" ht="14.25" customHeight="1" x14ac:dyDescent="0.55000000000000004">
      <c r="B36" s="15"/>
      <c r="C36" s="15"/>
      <c r="D36" s="15"/>
      <c r="E36" s="15"/>
      <c r="F36" s="15"/>
      <c r="G36" s="15"/>
      <c r="H36" s="15"/>
      <c r="I36" s="15"/>
      <c r="J36" s="15"/>
      <c r="K36" s="15"/>
      <c r="L36" s="15"/>
      <c r="M36" s="15"/>
      <c r="N36" s="15"/>
      <c r="O36" s="15"/>
      <c r="P36" s="15"/>
      <c r="Q36" s="15"/>
      <c r="R36" s="15"/>
      <c r="S36" s="15"/>
      <c r="T36" s="15"/>
      <c r="U36" s="15"/>
      <c r="V36" s="15"/>
      <c r="W36" s="15"/>
      <c r="X36" s="15"/>
      <c r="Y36" s="15"/>
    </row>
    <row r="37" spans="1:25" ht="23.25" customHeight="1" x14ac:dyDescent="0.6">
      <c r="A37" s="15"/>
      <c r="B37" s="139" t="s">
        <v>95</v>
      </c>
      <c r="C37" s="72"/>
      <c r="D37" s="72"/>
      <c r="E37" s="72"/>
      <c r="F37" s="72"/>
      <c r="G37" s="15"/>
      <c r="H37" s="15"/>
      <c r="I37" s="15"/>
      <c r="J37" s="15"/>
      <c r="K37" s="15"/>
      <c r="L37" s="15"/>
      <c r="M37" s="15"/>
      <c r="N37" s="15"/>
      <c r="O37" s="15"/>
      <c r="P37" s="15"/>
      <c r="Q37" s="15"/>
      <c r="R37" s="15"/>
      <c r="S37" s="15"/>
      <c r="T37" s="15"/>
      <c r="U37" s="15"/>
      <c r="V37" s="15"/>
      <c r="W37" s="15"/>
      <c r="X37" s="15"/>
      <c r="Y37" s="15"/>
    </row>
    <row r="38" spans="1:25" ht="14.25" customHeight="1" x14ac:dyDescent="0.55000000000000004">
      <c r="A38" s="15"/>
      <c r="B38" s="97" t="s">
        <v>96</v>
      </c>
      <c r="C38" s="98"/>
      <c r="D38" s="98"/>
      <c r="E38" s="98"/>
      <c r="F38" s="99"/>
      <c r="G38" s="15"/>
      <c r="H38" s="15"/>
      <c r="I38" s="15"/>
      <c r="J38" s="15"/>
      <c r="K38" s="15"/>
      <c r="L38" s="15"/>
      <c r="M38" s="15"/>
      <c r="N38" s="15"/>
      <c r="O38" s="15"/>
      <c r="P38" s="15"/>
      <c r="Q38" s="15"/>
      <c r="R38" s="15"/>
      <c r="S38" s="15"/>
      <c r="T38" s="15"/>
      <c r="U38" s="15"/>
      <c r="V38" s="15"/>
      <c r="W38" s="15"/>
      <c r="X38" s="15"/>
      <c r="Y38" s="15"/>
    </row>
    <row r="39" spans="1:25" ht="14.25" customHeight="1" x14ac:dyDescent="0.55000000000000004">
      <c r="A39" s="15"/>
      <c r="B39" s="100"/>
      <c r="C39" s="72"/>
      <c r="D39" s="72"/>
      <c r="E39" s="72"/>
      <c r="F39" s="101"/>
      <c r="G39" s="15"/>
      <c r="H39" s="15"/>
      <c r="I39" s="15"/>
      <c r="J39" s="15"/>
      <c r="K39" s="15"/>
      <c r="L39" s="15"/>
      <c r="M39" s="15"/>
      <c r="N39" s="15"/>
      <c r="O39" s="15"/>
      <c r="P39" s="15"/>
      <c r="Q39" s="15"/>
      <c r="R39" s="15"/>
      <c r="S39" s="15"/>
      <c r="T39" s="15"/>
      <c r="U39" s="15"/>
      <c r="V39" s="15"/>
      <c r="W39" s="15"/>
      <c r="X39" s="15"/>
      <c r="Y39" s="15"/>
    </row>
    <row r="40" spans="1:25" ht="14.25" customHeight="1" x14ac:dyDescent="0.55000000000000004">
      <c r="A40" s="15"/>
      <c r="B40" s="100"/>
      <c r="C40" s="72"/>
      <c r="D40" s="72"/>
      <c r="E40" s="72"/>
      <c r="F40" s="101"/>
      <c r="G40" s="15"/>
      <c r="H40" s="15"/>
      <c r="I40" s="15"/>
      <c r="J40" s="15"/>
      <c r="K40" s="15"/>
      <c r="L40" s="15"/>
      <c r="M40" s="15"/>
      <c r="N40" s="15"/>
      <c r="O40" s="15"/>
      <c r="P40" s="15"/>
      <c r="Q40" s="15"/>
      <c r="R40" s="15"/>
      <c r="S40" s="15"/>
      <c r="T40" s="15"/>
      <c r="U40" s="15"/>
      <c r="V40" s="15"/>
      <c r="W40" s="15"/>
      <c r="X40" s="15"/>
      <c r="Y40" s="15"/>
    </row>
    <row r="41" spans="1:25" ht="14.25" customHeight="1" x14ac:dyDescent="0.55000000000000004">
      <c r="A41" s="15"/>
      <c r="B41" s="100"/>
      <c r="C41" s="72"/>
      <c r="D41" s="72"/>
      <c r="E41" s="72"/>
      <c r="F41" s="101"/>
      <c r="G41" s="15"/>
      <c r="H41" s="15"/>
      <c r="I41" s="15"/>
      <c r="J41" s="15"/>
      <c r="K41" s="15"/>
      <c r="L41" s="15"/>
      <c r="M41" s="15"/>
      <c r="N41" s="15"/>
      <c r="O41" s="15"/>
      <c r="P41" s="15"/>
      <c r="Q41" s="15"/>
      <c r="R41" s="15"/>
      <c r="S41" s="15"/>
      <c r="T41" s="15"/>
      <c r="U41" s="15"/>
      <c r="V41" s="15"/>
      <c r="W41" s="15"/>
      <c r="X41" s="15"/>
      <c r="Y41" s="15"/>
    </row>
    <row r="42" spans="1:25" ht="14.25" customHeight="1" x14ac:dyDescent="0.55000000000000004">
      <c r="A42" s="15"/>
      <c r="B42" s="100"/>
      <c r="C42" s="72"/>
      <c r="D42" s="72"/>
      <c r="E42" s="72"/>
      <c r="F42" s="101"/>
      <c r="G42" s="15"/>
      <c r="H42" s="15"/>
      <c r="I42" s="15"/>
      <c r="J42" s="15"/>
      <c r="K42" s="15"/>
      <c r="L42" s="15"/>
      <c r="M42" s="15"/>
      <c r="N42" s="15"/>
      <c r="O42" s="15"/>
      <c r="P42" s="15"/>
      <c r="Q42" s="15"/>
      <c r="R42" s="15"/>
      <c r="S42" s="15"/>
      <c r="T42" s="15"/>
      <c r="U42" s="15"/>
      <c r="V42" s="15"/>
      <c r="W42" s="15"/>
      <c r="X42" s="15"/>
      <c r="Y42" s="15"/>
    </row>
    <row r="43" spans="1:25" ht="14.25" customHeight="1" x14ac:dyDescent="0.55000000000000004">
      <c r="A43" s="15"/>
      <c r="B43" s="50"/>
      <c r="C43" s="16"/>
      <c r="D43" s="16"/>
      <c r="E43" s="16"/>
      <c r="F43" s="51"/>
      <c r="G43" s="15"/>
      <c r="H43" s="15"/>
      <c r="I43" s="15"/>
      <c r="J43" s="15"/>
      <c r="K43" s="15"/>
      <c r="L43" s="15"/>
      <c r="M43" s="15"/>
      <c r="N43" s="15"/>
      <c r="O43" s="15"/>
      <c r="P43" s="15"/>
      <c r="Q43" s="15"/>
      <c r="R43" s="15"/>
      <c r="S43" s="15"/>
      <c r="T43" s="15"/>
      <c r="U43" s="15"/>
      <c r="V43" s="15"/>
      <c r="W43" s="15"/>
      <c r="X43" s="15"/>
      <c r="Y43" s="15"/>
    </row>
    <row r="44" spans="1:25" ht="14.25" customHeight="1" x14ac:dyDescent="0.55000000000000004">
      <c r="A44" s="15"/>
      <c r="B44" s="52"/>
      <c r="C44" s="15"/>
      <c r="D44" s="15"/>
      <c r="E44" s="15"/>
      <c r="F44" s="53"/>
      <c r="G44" s="15"/>
      <c r="H44" s="15"/>
      <c r="I44" s="15"/>
      <c r="J44" s="15"/>
      <c r="K44" s="15"/>
      <c r="L44" s="15"/>
      <c r="M44" s="15"/>
      <c r="N44" s="15"/>
      <c r="O44" s="15"/>
      <c r="P44" s="15"/>
      <c r="Q44" s="15"/>
      <c r="R44" s="15"/>
      <c r="S44" s="15"/>
      <c r="T44" s="15"/>
      <c r="U44" s="15"/>
      <c r="V44" s="15"/>
      <c r="W44" s="15"/>
      <c r="X44" s="15"/>
      <c r="Y44" s="15"/>
    </row>
    <row r="45" spans="1:25" ht="14.25" customHeight="1" x14ac:dyDescent="0.55000000000000004">
      <c r="A45" s="15"/>
      <c r="B45" s="119" t="s">
        <v>97</v>
      </c>
      <c r="C45" s="72"/>
      <c r="D45" s="72"/>
      <c r="E45" s="72"/>
      <c r="F45" s="101"/>
      <c r="G45" s="15"/>
      <c r="H45" s="15"/>
      <c r="I45" s="15"/>
      <c r="J45" s="15"/>
      <c r="K45" s="15"/>
      <c r="L45" s="15"/>
      <c r="M45" s="15"/>
      <c r="N45" s="15"/>
      <c r="O45" s="15"/>
      <c r="P45" s="15"/>
      <c r="Q45" s="15"/>
      <c r="R45" s="15"/>
      <c r="S45" s="15"/>
      <c r="T45" s="15"/>
      <c r="U45" s="15"/>
      <c r="V45" s="15"/>
      <c r="W45" s="15"/>
      <c r="X45" s="15"/>
      <c r="Y45" s="15"/>
    </row>
    <row r="46" spans="1:25" ht="14.25" customHeight="1" x14ac:dyDescent="0.55000000000000004">
      <c r="A46" s="15"/>
      <c r="B46" s="100"/>
      <c r="C46" s="72"/>
      <c r="D46" s="72"/>
      <c r="E46" s="72"/>
      <c r="F46" s="101"/>
      <c r="G46" s="15"/>
      <c r="H46" s="15"/>
      <c r="I46" s="15"/>
      <c r="J46" s="15"/>
      <c r="K46" s="15"/>
      <c r="L46" s="15"/>
      <c r="M46" s="15"/>
      <c r="N46" s="15"/>
      <c r="O46" s="15"/>
      <c r="P46" s="15"/>
      <c r="Q46" s="15"/>
      <c r="R46" s="15"/>
      <c r="S46" s="15"/>
      <c r="T46" s="15"/>
      <c r="U46" s="15"/>
      <c r="V46" s="15"/>
      <c r="W46" s="15"/>
      <c r="X46" s="15"/>
      <c r="Y46" s="15"/>
    </row>
    <row r="47" spans="1:25" ht="14.25" customHeight="1" x14ac:dyDescent="0.55000000000000004">
      <c r="A47" s="15"/>
      <c r="B47" s="100"/>
      <c r="C47" s="72"/>
      <c r="D47" s="72"/>
      <c r="E47" s="72"/>
      <c r="F47" s="101"/>
      <c r="G47" s="15"/>
      <c r="H47" s="15"/>
      <c r="I47" s="15"/>
      <c r="J47" s="15"/>
      <c r="K47" s="15"/>
      <c r="L47" s="15"/>
      <c r="M47" s="15"/>
      <c r="N47" s="15"/>
      <c r="O47" s="15"/>
      <c r="P47" s="15"/>
      <c r="Q47" s="15"/>
      <c r="R47" s="15"/>
      <c r="S47" s="15"/>
      <c r="T47" s="15"/>
      <c r="U47" s="15"/>
      <c r="V47" s="15"/>
      <c r="W47" s="15"/>
      <c r="X47" s="15"/>
      <c r="Y47" s="15"/>
    </row>
    <row r="48" spans="1:25" ht="14.25" customHeight="1" x14ac:dyDescent="0.55000000000000004">
      <c r="A48" s="15"/>
      <c r="B48" s="100"/>
      <c r="C48" s="72"/>
      <c r="D48" s="72"/>
      <c r="E48" s="72"/>
      <c r="F48" s="101"/>
      <c r="G48" s="15"/>
      <c r="H48" s="15"/>
      <c r="I48" s="15"/>
      <c r="J48" s="15"/>
      <c r="K48" s="15"/>
      <c r="L48" s="15"/>
      <c r="M48" s="15"/>
      <c r="N48" s="15"/>
      <c r="O48" s="15"/>
      <c r="P48" s="15"/>
      <c r="Q48" s="15"/>
      <c r="R48" s="15"/>
      <c r="S48" s="15"/>
      <c r="T48" s="15"/>
      <c r="U48" s="15"/>
      <c r="V48" s="15"/>
      <c r="W48" s="15"/>
      <c r="X48" s="15"/>
      <c r="Y48" s="15"/>
    </row>
    <row r="49" spans="1:25" ht="14.25" customHeight="1" x14ac:dyDescent="0.55000000000000004">
      <c r="A49" s="15"/>
      <c r="B49" s="100"/>
      <c r="C49" s="72"/>
      <c r="D49" s="72"/>
      <c r="E49" s="72"/>
      <c r="F49" s="101"/>
      <c r="G49" s="15"/>
      <c r="H49" s="15"/>
      <c r="I49" s="15"/>
      <c r="J49" s="15"/>
      <c r="K49" s="15"/>
      <c r="L49" s="15"/>
      <c r="M49" s="15"/>
      <c r="N49" s="15"/>
      <c r="O49" s="15"/>
      <c r="P49" s="15"/>
      <c r="Q49" s="15"/>
      <c r="R49" s="15"/>
      <c r="S49" s="15"/>
      <c r="T49" s="15"/>
      <c r="U49" s="15"/>
      <c r="V49" s="15"/>
      <c r="W49" s="15"/>
      <c r="X49" s="15"/>
      <c r="Y49" s="15"/>
    </row>
    <row r="50" spans="1:25" ht="14.25" customHeight="1" x14ac:dyDescent="0.55000000000000004">
      <c r="A50" s="15"/>
      <c r="B50" s="54"/>
      <c r="C50" s="15"/>
      <c r="D50" s="15"/>
      <c r="E50" s="15"/>
      <c r="F50" s="53"/>
      <c r="G50" s="15"/>
      <c r="H50" s="15"/>
      <c r="I50" s="15"/>
      <c r="J50" s="15"/>
      <c r="K50" s="15"/>
      <c r="L50" s="15"/>
      <c r="M50" s="15"/>
      <c r="N50" s="15"/>
      <c r="O50" s="15"/>
      <c r="P50" s="15"/>
      <c r="Q50" s="15"/>
      <c r="R50" s="15"/>
      <c r="S50" s="15"/>
      <c r="T50" s="15"/>
      <c r="U50" s="15"/>
      <c r="V50" s="15"/>
      <c r="W50" s="15"/>
      <c r="X50" s="15"/>
      <c r="Y50" s="15"/>
    </row>
    <row r="51" spans="1:25" ht="14.25" customHeight="1" x14ac:dyDescent="0.55000000000000004">
      <c r="A51" s="15"/>
      <c r="B51" s="52"/>
      <c r="C51" s="15"/>
      <c r="D51" s="15"/>
      <c r="E51" s="15"/>
      <c r="F51" s="53"/>
      <c r="G51" s="15"/>
      <c r="H51" s="15"/>
      <c r="I51" s="15"/>
      <c r="J51" s="15"/>
      <c r="K51" s="15"/>
      <c r="L51" s="15"/>
      <c r="M51" s="15"/>
      <c r="N51" s="15"/>
      <c r="O51" s="15"/>
      <c r="P51" s="15"/>
      <c r="Q51" s="15"/>
      <c r="R51" s="15"/>
      <c r="S51" s="15"/>
      <c r="T51" s="15"/>
      <c r="U51" s="15"/>
      <c r="V51" s="15"/>
      <c r="W51" s="15"/>
      <c r="X51" s="15"/>
      <c r="Y51" s="15"/>
    </row>
    <row r="52" spans="1:25" ht="14.25" customHeight="1" x14ac:dyDescent="0.55000000000000004">
      <c r="A52" s="15"/>
      <c r="B52" s="119" t="s">
        <v>98</v>
      </c>
      <c r="C52" s="72"/>
      <c r="D52" s="72"/>
      <c r="E52" s="72"/>
      <c r="F52" s="101"/>
      <c r="G52" s="15"/>
      <c r="H52" s="15"/>
      <c r="I52" s="15"/>
      <c r="J52" s="15"/>
      <c r="K52" s="15"/>
      <c r="L52" s="15"/>
      <c r="M52" s="15"/>
      <c r="N52" s="15"/>
      <c r="O52" s="15"/>
      <c r="P52" s="15"/>
      <c r="Q52" s="15"/>
      <c r="R52" s="15"/>
      <c r="S52" s="15"/>
      <c r="T52" s="15"/>
      <c r="U52" s="15"/>
      <c r="V52" s="15"/>
      <c r="W52" s="15"/>
      <c r="X52" s="15"/>
      <c r="Y52" s="15"/>
    </row>
    <row r="53" spans="1:25" ht="14.25" customHeight="1" x14ac:dyDescent="0.55000000000000004">
      <c r="A53" s="15"/>
      <c r="B53" s="100"/>
      <c r="C53" s="72"/>
      <c r="D53" s="72"/>
      <c r="E53" s="72"/>
      <c r="F53" s="101"/>
      <c r="G53" s="15"/>
      <c r="H53" s="15"/>
      <c r="I53" s="15"/>
      <c r="J53" s="15"/>
      <c r="K53" s="15"/>
      <c r="L53" s="15"/>
      <c r="M53" s="15"/>
      <c r="N53" s="15"/>
      <c r="O53" s="15"/>
      <c r="P53" s="15"/>
      <c r="Q53" s="15"/>
      <c r="R53" s="15"/>
      <c r="S53" s="15"/>
      <c r="T53" s="15"/>
      <c r="U53" s="15"/>
      <c r="V53" s="15"/>
      <c r="W53" s="15"/>
      <c r="X53" s="15"/>
      <c r="Y53" s="15"/>
    </row>
    <row r="54" spans="1:25" ht="14.25" customHeight="1" x14ac:dyDescent="0.55000000000000004">
      <c r="A54" s="15"/>
      <c r="B54" s="100"/>
      <c r="C54" s="72"/>
      <c r="D54" s="72"/>
      <c r="E54" s="72"/>
      <c r="F54" s="101"/>
      <c r="G54" s="15"/>
      <c r="H54" s="15"/>
      <c r="I54" s="15"/>
      <c r="J54" s="15"/>
      <c r="K54" s="15"/>
      <c r="L54" s="15"/>
      <c r="M54" s="15"/>
      <c r="N54" s="15"/>
      <c r="O54" s="15"/>
      <c r="P54" s="15"/>
      <c r="Q54" s="15"/>
      <c r="R54" s="15"/>
      <c r="S54" s="15"/>
      <c r="T54" s="15"/>
      <c r="U54" s="15"/>
      <c r="V54" s="15"/>
      <c r="W54" s="15"/>
      <c r="X54" s="15"/>
      <c r="Y54" s="15"/>
    </row>
    <row r="55" spans="1:25" ht="14.25" customHeight="1" x14ac:dyDescent="0.55000000000000004">
      <c r="A55" s="15"/>
      <c r="B55" s="100"/>
      <c r="C55" s="72"/>
      <c r="D55" s="72"/>
      <c r="E55" s="72"/>
      <c r="F55" s="101"/>
      <c r="G55" s="15"/>
      <c r="H55" s="15"/>
      <c r="I55" s="15"/>
      <c r="J55" s="15"/>
      <c r="K55" s="15"/>
      <c r="L55" s="15"/>
      <c r="M55" s="15"/>
      <c r="N55" s="15"/>
      <c r="O55" s="15"/>
      <c r="P55" s="15"/>
      <c r="Q55" s="15"/>
      <c r="R55" s="15"/>
      <c r="S55" s="15"/>
      <c r="T55" s="15"/>
      <c r="U55" s="15"/>
      <c r="V55" s="15"/>
      <c r="W55" s="15"/>
      <c r="X55" s="15"/>
      <c r="Y55" s="15"/>
    </row>
    <row r="56" spans="1:25" ht="10.5" customHeight="1" x14ac:dyDescent="0.55000000000000004">
      <c r="A56" s="15"/>
      <c r="B56" s="100"/>
      <c r="C56" s="72"/>
      <c r="D56" s="72"/>
      <c r="E56" s="72"/>
      <c r="F56" s="101"/>
      <c r="G56" s="15"/>
      <c r="H56" s="15"/>
      <c r="I56" s="15"/>
      <c r="J56" s="15"/>
      <c r="K56" s="15"/>
      <c r="L56" s="15"/>
      <c r="M56" s="15"/>
      <c r="N56" s="15"/>
      <c r="O56" s="15"/>
      <c r="P56" s="15"/>
      <c r="Q56" s="15"/>
      <c r="R56" s="15"/>
      <c r="S56" s="15"/>
      <c r="T56" s="15"/>
      <c r="U56" s="15"/>
      <c r="V56" s="15"/>
      <c r="W56" s="15"/>
      <c r="X56" s="15"/>
      <c r="Y56" s="15"/>
    </row>
    <row r="57" spans="1:25" ht="14.25" customHeight="1" x14ac:dyDescent="0.55000000000000004">
      <c r="A57" s="15"/>
      <c r="B57" s="54"/>
      <c r="C57" s="15"/>
      <c r="D57" s="15"/>
      <c r="E57" s="15"/>
      <c r="F57" s="53"/>
      <c r="G57" s="15"/>
      <c r="H57" s="15"/>
      <c r="I57" s="15"/>
      <c r="J57" s="15"/>
      <c r="K57" s="15"/>
      <c r="L57" s="15"/>
      <c r="M57" s="15"/>
      <c r="N57" s="15"/>
      <c r="O57" s="15"/>
      <c r="P57" s="15"/>
      <c r="Q57" s="15"/>
      <c r="R57" s="15"/>
      <c r="S57" s="15"/>
      <c r="T57" s="15"/>
      <c r="U57" s="15"/>
      <c r="V57" s="15"/>
      <c r="W57" s="15"/>
      <c r="X57" s="15"/>
      <c r="Y57" s="15"/>
    </row>
    <row r="58" spans="1:25" ht="14.25" customHeight="1" x14ac:dyDescent="0.55000000000000004">
      <c r="A58" s="15"/>
      <c r="B58" s="54"/>
      <c r="C58" s="15"/>
      <c r="D58" s="15"/>
      <c r="E58" s="15"/>
      <c r="F58" s="53"/>
      <c r="G58" s="15"/>
      <c r="H58" s="15"/>
      <c r="I58" s="15"/>
      <c r="J58" s="15"/>
      <c r="K58" s="15"/>
      <c r="L58" s="15"/>
      <c r="M58" s="15"/>
      <c r="N58" s="15"/>
      <c r="O58" s="15"/>
      <c r="P58" s="15"/>
      <c r="Q58" s="15"/>
      <c r="R58" s="15"/>
      <c r="S58" s="15"/>
      <c r="T58" s="15"/>
      <c r="U58" s="15"/>
      <c r="V58" s="15"/>
      <c r="W58" s="15"/>
      <c r="X58" s="15"/>
      <c r="Y58" s="15"/>
    </row>
    <row r="59" spans="1:25" ht="14.25" customHeight="1" x14ac:dyDescent="0.55000000000000004">
      <c r="A59" s="15"/>
      <c r="B59" s="119" t="s">
        <v>99</v>
      </c>
      <c r="C59" s="120"/>
      <c r="D59" s="120"/>
      <c r="E59" s="120"/>
      <c r="F59" s="121"/>
      <c r="G59" s="15"/>
      <c r="H59" s="15"/>
      <c r="I59" s="15"/>
      <c r="J59" s="15"/>
      <c r="K59" s="15"/>
      <c r="L59" s="15"/>
      <c r="M59" s="15"/>
      <c r="N59" s="15"/>
      <c r="O59" s="15"/>
      <c r="P59" s="15"/>
      <c r="Q59" s="15"/>
      <c r="R59" s="15"/>
      <c r="S59" s="15"/>
      <c r="T59" s="15"/>
      <c r="U59" s="15"/>
      <c r="V59" s="15"/>
      <c r="W59" s="15"/>
      <c r="X59" s="15"/>
      <c r="Y59" s="15"/>
    </row>
    <row r="60" spans="1:25" ht="14.25" customHeight="1" x14ac:dyDescent="0.55000000000000004">
      <c r="A60" s="15"/>
      <c r="B60" s="122"/>
      <c r="C60" s="120"/>
      <c r="D60" s="120"/>
      <c r="E60" s="120"/>
      <c r="F60" s="121"/>
      <c r="G60" s="15"/>
      <c r="H60" s="15"/>
      <c r="I60" s="15"/>
      <c r="J60" s="15"/>
      <c r="K60" s="15"/>
      <c r="L60" s="15"/>
      <c r="M60" s="15"/>
      <c r="N60" s="15"/>
      <c r="O60" s="15"/>
      <c r="P60" s="15"/>
      <c r="Q60" s="15"/>
      <c r="R60" s="15"/>
      <c r="S60" s="15"/>
      <c r="T60" s="15"/>
      <c r="U60" s="15"/>
      <c r="V60" s="15"/>
      <c r="W60" s="15"/>
      <c r="X60" s="15"/>
      <c r="Y60" s="15"/>
    </row>
    <row r="61" spans="1:25" ht="14.25" customHeight="1" x14ac:dyDescent="0.55000000000000004">
      <c r="A61" s="15"/>
      <c r="B61" s="122"/>
      <c r="C61" s="120"/>
      <c r="D61" s="120"/>
      <c r="E61" s="120"/>
      <c r="F61" s="121"/>
      <c r="G61" s="15"/>
      <c r="H61" s="15"/>
      <c r="I61" s="15"/>
      <c r="J61" s="15"/>
      <c r="K61" s="15"/>
      <c r="L61" s="15"/>
      <c r="M61" s="15"/>
      <c r="N61" s="15"/>
      <c r="O61" s="15"/>
      <c r="P61" s="15"/>
      <c r="Q61" s="15"/>
      <c r="R61" s="15"/>
      <c r="S61" s="15"/>
      <c r="T61" s="15"/>
      <c r="U61" s="15"/>
      <c r="V61" s="15"/>
      <c r="W61" s="15"/>
      <c r="X61" s="15"/>
      <c r="Y61" s="15"/>
    </row>
    <row r="62" spans="1:25" ht="14.25" customHeight="1" x14ac:dyDescent="0.55000000000000004">
      <c r="A62" s="15"/>
      <c r="B62" s="122"/>
      <c r="C62" s="120"/>
      <c r="D62" s="120"/>
      <c r="E62" s="120"/>
      <c r="F62" s="121"/>
      <c r="G62" s="15"/>
      <c r="H62" s="15"/>
      <c r="I62" s="15"/>
      <c r="J62" s="15"/>
      <c r="K62" s="15"/>
      <c r="L62" s="15"/>
      <c r="M62" s="15"/>
      <c r="N62" s="15"/>
      <c r="O62" s="15"/>
      <c r="P62" s="15"/>
      <c r="Q62" s="15"/>
      <c r="R62" s="15"/>
      <c r="S62" s="15"/>
      <c r="T62" s="15"/>
      <c r="U62" s="15"/>
      <c r="V62" s="15"/>
      <c r="W62" s="15"/>
      <c r="X62" s="15"/>
      <c r="Y62" s="15"/>
    </row>
    <row r="63" spans="1:25" ht="14.25" customHeight="1" x14ac:dyDescent="0.55000000000000004">
      <c r="A63" s="15"/>
      <c r="B63" s="122"/>
      <c r="C63" s="120"/>
      <c r="D63" s="120"/>
      <c r="E63" s="120"/>
      <c r="F63" s="121"/>
      <c r="G63" s="15"/>
      <c r="H63" s="15"/>
      <c r="I63" s="15"/>
      <c r="J63" s="15"/>
      <c r="K63" s="15"/>
      <c r="L63" s="15"/>
      <c r="M63" s="15"/>
      <c r="N63" s="15"/>
      <c r="O63" s="15"/>
      <c r="P63" s="15"/>
      <c r="Q63" s="15"/>
      <c r="R63" s="15"/>
      <c r="S63" s="15"/>
      <c r="T63" s="15"/>
      <c r="U63" s="15"/>
      <c r="V63" s="15"/>
      <c r="W63" s="15"/>
      <c r="X63" s="15"/>
      <c r="Y63" s="15"/>
    </row>
    <row r="64" spans="1:25" ht="14.25" customHeight="1" x14ac:dyDescent="0.55000000000000004">
      <c r="A64" s="15"/>
      <c r="B64" s="54"/>
      <c r="C64" s="15"/>
      <c r="D64" s="15"/>
      <c r="E64" s="15"/>
      <c r="F64" s="53"/>
      <c r="G64" s="15"/>
      <c r="H64" s="15"/>
      <c r="I64" s="15"/>
      <c r="J64" s="15"/>
      <c r="K64" s="15"/>
      <c r="L64" s="15"/>
      <c r="M64" s="15"/>
      <c r="N64" s="15"/>
      <c r="O64" s="15"/>
      <c r="P64" s="15"/>
      <c r="Q64" s="15"/>
      <c r="R64" s="15"/>
      <c r="S64" s="15"/>
      <c r="T64" s="15"/>
      <c r="U64" s="15"/>
      <c r="V64" s="15"/>
      <c r="W64" s="15"/>
      <c r="X64" s="15"/>
      <c r="Y64" s="15"/>
    </row>
    <row r="65" spans="1:25" ht="21.75" customHeight="1" x14ac:dyDescent="0.55000000000000004">
      <c r="A65" s="15"/>
      <c r="B65" s="54"/>
      <c r="C65" s="15"/>
      <c r="D65" s="15"/>
      <c r="E65" s="15"/>
      <c r="F65" s="53"/>
      <c r="G65" s="15"/>
      <c r="H65" s="15"/>
      <c r="I65" s="15"/>
      <c r="J65" s="15"/>
      <c r="K65" s="15"/>
      <c r="L65" s="15"/>
      <c r="M65" s="15"/>
      <c r="N65" s="15"/>
      <c r="O65" s="15"/>
      <c r="P65" s="15"/>
      <c r="Q65" s="15"/>
      <c r="R65" s="15"/>
      <c r="S65" s="15"/>
      <c r="T65" s="15"/>
      <c r="U65" s="15"/>
      <c r="V65" s="15"/>
      <c r="W65" s="15"/>
      <c r="X65" s="15"/>
      <c r="Y65" s="15"/>
    </row>
    <row r="66" spans="1:25" ht="21.75" customHeight="1" x14ac:dyDescent="0.55000000000000004">
      <c r="A66" s="15"/>
      <c r="B66" s="123"/>
      <c r="C66" s="72"/>
      <c r="D66" s="72"/>
      <c r="E66" s="72"/>
      <c r="F66" s="101"/>
      <c r="G66" s="15"/>
      <c r="H66" s="15"/>
      <c r="I66" s="15"/>
      <c r="J66" s="15"/>
      <c r="K66" s="15"/>
      <c r="L66" s="15"/>
      <c r="M66" s="15"/>
      <c r="N66" s="15"/>
      <c r="O66" s="15"/>
      <c r="P66" s="15"/>
      <c r="Q66" s="15"/>
      <c r="R66" s="15"/>
      <c r="S66" s="15"/>
      <c r="T66" s="15"/>
      <c r="U66" s="15"/>
      <c r="V66" s="15"/>
      <c r="W66" s="15"/>
      <c r="X66" s="15"/>
      <c r="Y66" s="15"/>
    </row>
    <row r="67" spans="1:25" ht="14.25" customHeight="1" x14ac:dyDescent="0.55000000000000004">
      <c r="A67" s="15"/>
      <c r="B67" s="100"/>
      <c r="C67" s="72"/>
      <c r="D67" s="72"/>
      <c r="E67" s="72"/>
      <c r="F67" s="101"/>
      <c r="G67" s="15"/>
      <c r="H67" s="15"/>
      <c r="I67" s="15"/>
      <c r="J67" s="15"/>
      <c r="K67" s="15"/>
      <c r="L67" s="15"/>
      <c r="M67" s="15"/>
      <c r="N67" s="15"/>
      <c r="O67" s="15"/>
      <c r="P67" s="15"/>
      <c r="Q67" s="15"/>
      <c r="R67" s="15"/>
      <c r="S67" s="15"/>
      <c r="T67" s="15"/>
      <c r="U67" s="15"/>
      <c r="V67" s="15"/>
      <c r="W67" s="15"/>
      <c r="X67" s="15"/>
      <c r="Y67" s="15"/>
    </row>
    <row r="68" spans="1:25" ht="14.25" customHeight="1" x14ac:dyDescent="0.55000000000000004">
      <c r="A68" s="15"/>
      <c r="B68" s="100"/>
      <c r="C68" s="72"/>
      <c r="D68" s="72"/>
      <c r="E68" s="72"/>
      <c r="F68" s="101"/>
      <c r="G68" s="15"/>
      <c r="H68" s="15"/>
      <c r="I68" s="15"/>
      <c r="J68" s="15"/>
      <c r="K68" s="15"/>
      <c r="L68" s="15"/>
      <c r="M68" s="15"/>
      <c r="N68" s="15"/>
      <c r="O68" s="15"/>
      <c r="P68" s="15"/>
      <c r="Q68" s="15"/>
      <c r="R68" s="15"/>
      <c r="S68" s="15"/>
      <c r="T68" s="15"/>
      <c r="U68" s="15"/>
      <c r="V68" s="15"/>
      <c r="W68" s="15"/>
      <c r="X68" s="15"/>
      <c r="Y68" s="15"/>
    </row>
    <row r="69" spans="1:25" ht="14.25" customHeight="1" x14ac:dyDescent="0.55000000000000004">
      <c r="A69" s="15"/>
      <c r="B69" s="100"/>
      <c r="C69" s="72"/>
      <c r="D69" s="72"/>
      <c r="E69" s="72"/>
      <c r="F69" s="101"/>
      <c r="G69" s="15"/>
      <c r="H69" s="15"/>
      <c r="I69" s="15"/>
      <c r="J69" s="15"/>
      <c r="K69" s="15"/>
      <c r="L69" s="15"/>
      <c r="M69" s="15"/>
      <c r="N69" s="15"/>
      <c r="O69" s="15"/>
      <c r="P69" s="15"/>
      <c r="Q69" s="15"/>
      <c r="R69" s="15"/>
      <c r="S69" s="15"/>
      <c r="T69" s="15"/>
      <c r="U69" s="15"/>
      <c r="V69" s="15"/>
      <c r="W69" s="15"/>
      <c r="X69" s="15"/>
      <c r="Y69" s="15"/>
    </row>
    <row r="70" spans="1:25" ht="14.25" customHeight="1" x14ac:dyDescent="0.55000000000000004">
      <c r="A70" s="15"/>
      <c r="B70" s="102"/>
      <c r="C70" s="103"/>
      <c r="D70" s="103"/>
      <c r="E70" s="103"/>
      <c r="F70" s="104"/>
      <c r="G70" s="15"/>
      <c r="H70" s="15"/>
      <c r="I70" s="15"/>
      <c r="J70" s="15"/>
      <c r="K70" s="15"/>
      <c r="L70" s="15"/>
      <c r="M70" s="15"/>
      <c r="N70" s="15"/>
      <c r="O70" s="15"/>
      <c r="P70" s="15"/>
      <c r="Q70" s="15"/>
      <c r="R70" s="15"/>
      <c r="S70" s="15"/>
      <c r="T70" s="15"/>
      <c r="U70" s="15"/>
      <c r="V70" s="15"/>
      <c r="W70" s="15"/>
      <c r="X70" s="15"/>
      <c r="Y70" s="15"/>
    </row>
    <row r="71" spans="1:25" ht="14.25" customHeight="1" x14ac:dyDescent="0.55000000000000004">
      <c r="A71" s="15"/>
      <c r="B71" s="15"/>
      <c r="C71" s="15"/>
      <c r="D71" s="15"/>
      <c r="E71" s="15"/>
      <c r="F71" s="15"/>
      <c r="G71" s="15"/>
      <c r="H71" s="15"/>
      <c r="I71" s="15"/>
      <c r="J71" s="15"/>
      <c r="K71" s="15"/>
      <c r="L71" s="15"/>
      <c r="M71" s="15"/>
      <c r="N71" s="15"/>
      <c r="O71" s="15"/>
      <c r="P71" s="15"/>
      <c r="Q71" s="15"/>
      <c r="R71" s="15"/>
      <c r="S71" s="15"/>
      <c r="T71" s="15"/>
      <c r="U71" s="15"/>
      <c r="V71" s="15"/>
      <c r="W71" s="15"/>
      <c r="X71" s="15"/>
      <c r="Y71" s="15"/>
    </row>
    <row r="72" spans="1:25" ht="14.25" customHeight="1" x14ac:dyDescent="0.55000000000000004">
      <c r="A72" s="15"/>
      <c r="B72" s="15"/>
      <c r="C72" s="15"/>
      <c r="D72" s="15"/>
      <c r="E72" s="15"/>
      <c r="F72" s="15"/>
      <c r="G72" s="15"/>
      <c r="H72" s="15"/>
      <c r="I72" s="15"/>
      <c r="J72" s="15"/>
      <c r="K72" s="15"/>
      <c r="L72" s="15"/>
      <c r="M72" s="15"/>
      <c r="N72" s="15"/>
      <c r="O72" s="15"/>
      <c r="P72" s="15"/>
      <c r="Q72" s="15"/>
      <c r="R72" s="15"/>
      <c r="S72" s="15"/>
      <c r="T72" s="15"/>
      <c r="U72" s="15"/>
      <c r="V72" s="15"/>
      <c r="W72" s="15"/>
      <c r="X72" s="15"/>
      <c r="Y72" s="15"/>
    </row>
    <row r="73" spans="1:25" ht="30" customHeight="1" x14ac:dyDescent="0.55000000000000004">
      <c r="B73" s="124" t="s">
        <v>100</v>
      </c>
      <c r="C73" s="125"/>
      <c r="D73" s="125"/>
      <c r="E73" s="125"/>
      <c r="F73" s="126"/>
      <c r="G73" s="15"/>
      <c r="H73" s="15"/>
      <c r="I73" s="15"/>
      <c r="J73" s="15"/>
      <c r="K73" s="15"/>
      <c r="L73" s="15"/>
      <c r="M73" s="15"/>
      <c r="N73" s="15"/>
      <c r="O73" s="15"/>
      <c r="P73" s="15"/>
      <c r="Q73" s="15"/>
      <c r="R73" s="15"/>
      <c r="S73" s="15"/>
      <c r="T73" s="15"/>
      <c r="U73" s="15"/>
      <c r="V73" s="15"/>
      <c r="W73" s="15"/>
      <c r="X73" s="15"/>
      <c r="Y73" s="15"/>
    </row>
    <row r="74" spans="1:25" ht="14.25" customHeight="1" x14ac:dyDescent="0.55000000000000004">
      <c r="A74" s="15"/>
      <c r="B74" s="127" t="s">
        <v>150</v>
      </c>
      <c r="C74" s="128"/>
      <c r="D74" s="128"/>
      <c r="E74" s="128"/>
      <c r="F74" s="129"/>
      <c r="G74" s="15" t="s">
        <v>101</v>
      </c>
      <c r="H74" s="15" t="s">
        <v>102</v>
      </c>
      <c r="I74" s="15"/>
      <c r="J74" s="15"/>
      <c r="K74" s="15"/>
      <c r="L74" s="15"/>
      <c r="M74" s="15"/>
      <c r="N74" s="15"/>
      <c r="O74" s="15"/>
      <c r="P74" s="15"/>
      <c r="Q74" s="15"/>
      <c r="R74" s="15"/>
      <c r="S74" s="15"/>
      <c r="T74" s="15"/>
      <c r="U74" s="15"/>
      <c r="V74" s="15"/>
      <c r="W74" s="15"/>
      <c r="X74" s="15"/>
      <c r="Y74" s="15"/>
    </row>
    <row r="75" spans="1:25" ht="14.25" customHeight="1" x14ac:dyDescent="0.55000000000000004">
      <c r="A75" s="15"/>
      <c r="B75" s="130"/>
      <c r="C75" s="131"/>
      <c r="D75" s="131"/>
      <c r="E75" s="131"/>
      <c r="F75" s="132"/>
      <c r="G75" s="15"/>
      <c r="H75" s="15"/>
      <c r="I75" s="15"/>
      <c r="J75" s="15"/>
      <c r="K75" s="15"/>
      <c r="L75" s="15"/>
      <c r="M75" s="15"/>
      <c r="N75" s="15"/>
      <c r="O75" s="15"/>
      <c r="P75" s="15"/>
      <c r="Q75" s="15"/>
      <c r="R75" s="15"/>
      <c r="S75" s="15"/>
      <c r="T75" s="15"/>
      <c r="U75" s="15"/>
      <c r="V75" s="15"/>
      <c r="W75" s="15"/>
      <c r="X75" s="15"/>
      <c r="Y75" s="15"/>
    </row>
    <row r="76" spans="1:25" ht="14.25" customHeight="1" x14ac:dyDescent="0.55000000000000004">
      <c r="A76" s="15"/>
      <c r="B76" s="130"/>
      <c r="C76" s="131"/>
      <c r="D76" s="131"/>
      <c r="E76" s="131"/>
      <c r="F76" s="132"/>
      <c r="G76" s="15"/>
      <c r="H76" s="15"/>
      <c r="I76" s="15"/>
      <c r="J76" s="15"/>
      <c r="K76" s="15"/>
      <c r="L76" s="15"/>
      <c r="M76" s="15"/>
      <c r="N76" s="15"/>
      <c r="O76" s="15"/>
      <c r="P76" s="15"/>
      <c r="Q76" s="15"/>
      <c r="R76" s="15"/>
      <c r="S76" s="15"/>
      <c r="T76" s="15"/>
      <c r="U76" s="15"/>
      <c r="V76" s="15"/>
      <c r="W76" s="15"/>
      <c r="X76" s="15"/>
      <c r="Y76" s="15"/>
    </row>
    <row r="77" spans="1:25" ht="14.25" customHeight="1" x14ac:dyDescent="0.55000000000000004">
      <c r="A77" s="15"/>
      <c r="B77" s="130"/>
      <c r="C77" s="131"/>
      <c r="D77" s="131"/>
      <c r="E77" s="131"/>
      <c r="F77" s="132"/>
      <c r="G77" s="15"/>
      <c r="H77" s="15"/>
      <c r="I77" s="15"/>
      <c r="J77" s="15"/>
      <c r="K77" s="15"/>
      <c r="L77" s="15"/>
      <c r="M77" s="15"/>
      <c r="N77" s="15"/>
      <c r="O77" s="15"/>
      <c r="P77" s="15"/>
      <c r="Q77" s="15"/>
      <c r="R77" s="15"/>
      <c r="S77" s="15"/>
      <c r="T77" s="15"/>
      <c r="U77" s="15"/>
      <c r="V77" s="15"/>
      <c r="W77" s="15"/>
      <c r="X77" s="15"/>
      <c r="Y77" s="15"/>
    </row>
    <row r="78" spans="1:25" ht="14.25" customHeight="1" x14ac:dyDescent="0.55000000000000004">
      <c r="A78" s="15"/>
      <c r="B78" s="130"/>
      <c r="C78" s="131"/>
      <c r="D78" s="131"/>
      <c r="E78" s="131"/>
      <c r="F78" s="132"/>
      <c r="G78" s="15"/>
      <c r="H78" s="15"/>
      <c r="I78" s="15"/>
      <c r="J78" s="15"/>
      <c r="K78" s="15"/>
      <c r="L78" s="15"/>
      <c r="M78" s="15"/>
      <c r="N78" s="15"/>
      <c r="O78" s="15"/>
      <c r="P78" s="15"/>
      <c r="Q78" s="15"/>
      <c r="R78" s="15"/>
      <c r="S78" s="15"/>
      <c r="T78" s="15"/>
      <c r="U78" s="15"/>
      <c r="V78" s="15"/>
      <c r="W78" s="15"/>
      <c r="X78" s="15"/>
      <c r="Y78" s="15"/>
    </row>
    <row r="79" spans="1:25" ht="14.25" customHeight="1" x14ac:dyDescent="0.55000000000000004">
      <c r="A79" s="15"/>
      <c r="B79" s="130"/>
      <c r="C79" s="131"/>
      <c r="D79" s="131"/>
      <c r="E79" s="131"/>
      <c r="F79" s="132"/>
      <c r="G79" s="15"/>
      <c r="H79" s="15"/>
      <c r="I79" s="15"/>
      <c r="J79" s="15"/>
      <c r="K79" s="15"/>
      <c r="L79" s="15"/>
      <c r="M79" s="15"/>
      <c r="N79" s="15"/>
      <c r="O79" s="15"/>
      <c r="P79" s="15"/>
      <c r="Q79" s="15"/>
      <c r="R79" s="15"/>
      <c r="S79" s="15"/>
      <c r="T79" s="15"/>
      <c r="U79" s="15"/>
      <c r="V79" s="15"/>
      <c r="W79" s="15"/>
      <c r="X79" s="15"/>
      <c r="Y79" s="15"/>
    </row>
    <row r="80" spans="1:25" ht="14.25" customHeight="1" x14ac:dyDescent="0.55000000000000004">
      <c r="A80" s="15"/>
      <c r="B80" s="130"/>
      <c r="C80" s="131"/>
      <c r="D80" s="131"/>
      <c r="E80" s="131"/>
      <c r="F80" s="132"/>
      <c r="G80" s="15"/>
      <c r="H80" s="44"/>
      <c r="I80" s="15"/>
      <c r="J80" s="15"/>
      <c r="K80" s="15"/>
      <c r="L80" s="15"/>
      <c r="M80" s="15"/>
      <c r="N80" s="15"/>
      <c r="O80" s="15"/>
      <c r="P80" s="15"/>
      <c r="Q80" s="15"/>
      <c r="R80" s="15"/>
      <c r="S80" s="15"/>
      <c r="T80" s="15"/>
      <c r="U80" s="15"/>
      <c r="V80" s="15"/>
      <c r="W80" s="15"/>
      <c r="X80" s="15"/>
      <c r="Y80" s="15"/>
    </row>
    <row r="81" spans="1:25" ht="14.25" customHeight="1" x14ac:dyDescent="0.55000000000000004">
      <c r="A81" s="15"/>
      <c r="B81" s="130"/>
      <c r="C81" s="131"/>
      <c r="D81" s="131"/>
      <c r="E81" s="131"/>
      <c r="F81" s="132"/>
      <c r="G81" s="15"/>
      <c r="H81" s="15"/>
      <c r="I81" s="15"/>
      <c r="J81" s="15"/>
      <c r="K81" s="15"/>
      <c r="L81" s="15"/>
      <c r="M81" s="15"/>
      <c r="N81" s="15"/>
      <c r="O81" s="15"/>
      <c r="P81" s="15"/>
      <c r="Q81" s="15"/>
      <c r="R81" s="15"/>
      <c r="S81" s="15"/>
      <c r="T81" s="15"/>
      <c r="U81" s="15"/>
      <c r="V81" s="15"/>
      <c r="W81" s="15"/>
      <c r="X81" s="15"/>
      <c r="Y81" s="15"/>
    </row>
    <row r="82" spans="1:25" ht="14.25" customHeight="1" x14ac:dyDescent="0.55000000000000004">
      <c r="A82" s="15"/>
      <c r="B82" s="130"/>
      <c r="C82" s="131"/>
      <c r="D82" s="131"/>
      <c r="E82" s="131"/>
      <c r="F82" s="132"/>
      <c r="G82" s="15"/>
      <c r="H82" s="15"/>
      <c r="I82" s="15"/>
      <c r="J82" s="15"/>
      <c r="K82" s="15"/>
      <c r="L82" s="15"/>
      <c r="M82" s="15"/>
      <c r="N82" s="15"/>
      <c r="O82" s="15"/>
      <c r="P82" s="15"/>
      <c r="Q82" s="15"/>
      <c r="R82" s="15"/>
      <c r="S82" s="15"/>
      <c r="T82" s="15"/>
      <c r="U82" s="15"/>
      <c r="V82" s="15"/>
      <c r="W82" s="15"/>
      <c r="X82" s="15"/>
      <c r="Y82" s="15"/>
    </row>
    <row r="83" spans="1:25" ht="14.25" customHeight="1" x14ac:dyDescent="0.55000000000000004">
      <c r="A83" s="15"/>
      <c r="B83" s="130"/>
      <c r="C83" s="131"/>
      <c r="D83" s="131"/>
      <c r="E83" s="131"/>
      <c r="F83" s="132"/>
      <c r="G83" s="15"/>
      <c r="H83" s="15"/>
      <c r="I83" s="15"/>
      <c r="J83" s="15"/>
      <c r="K83" s="15"/>
      <c r="L83" s="15"/>
      <c r="M83" s="15"/>
      <c r="N83" s="15"/>
      <c r="O83" s="15"/>
      <c r="P83" s="15"/>
      <c r="Q83" s="15"/>
      <c r="R83" s="15"/>
      <c r="S83" s="15"/>
      <c r="T83" s="15"/>
      <c r="U83" s="15"/>
      <c r="V83" s="15"/>
      <c r="W83" s="15"/>
      <c r="X83" s="15"/>
      <c r="Y83" s="15"/>
    </row>
    <row r="84" spans="1:25" ht="14.25" customHeight="1" x14ac:dyDescent="0.55000000000000004">
      <c r="A84" s="15"/>
      <c r="B84" s="130"/>
      <c r="C84" s="131"/>
      <c r="D84" s="131"/>
      <c r="E84" s="131"/>
      <c r="F84" s="132"/>
      <c r="G84" s="15"/>
      <c r="H84" s="15"/>
      <c r="I84" s="15"/>
      <c r="J84" s="15"/>
      <c r="K84" s="15"/>
      <c r="L84" s="15"/>
      <c r="M84" s="15"/>
      <c r="N84" s="15"/>
      <c r="O84" s="15"/>
      <c r="P84" s="15"/>
      <c r="Q84" s="15"/>
      <c r="R84" s="15"/>
      <c r="S84" s="15"/>
      <c r="T84" s="15"/>
      <c r="U84" s="15"/>
      <c r="V84" s="15"/>
      <c r="W84" s="15"/>
      <c r="X84" s="15"/>
      <c r="Y84" s="15"/>
    </row>
    <row r="85" spans="1:25" ht="14.25" customHeight="1" x14ac:dyDescent="0.55000000000000004">
      <c r="A85" s="15"/>
      <c r="B85" s="130"/>
      <c r="C85" s="131"/>
      <c r="D85" s="131"/>
      <c r="E85" s="131"/>
      <c r="F85" s="132"/>
      <c r="G85" s="15"/>
      <c r="H85" s="15"/>
      <c r="I85" s="15"/>
      <c r="J85" s="15"/>
      <c r="K85" s="15"/>
      <c r="L85" s="15"/>
      <c r="M85" s="15"/>
      <c r="N85" s="15"/>
      <c r="O85" s="15"/>
      <c r="P85" s="15"/>
      <c r="Q85" s="15"/>
      <c r="R85" s="15"/>
      <c r="S85" s="15"/>
      <c r="T85" s="15"/>
      <c r="U85" s="15"/>
      <c r="V85" s="15"/>
      <c r="W85" s="15"/>
      <c r="X85" s="15"/>
      <c r="Y85" s="15"/>
    </row>
    <row r="86" spans="1:25" ht="14.25" customHeight="1" x14ac:dyDescent="0.55000000000000004">
      <c r="A86" s="15"/>
      <c r="B86" s="130"/>
      <c r="C86" s="131"/>
      <c r="D86" s="131"/>
      <c r="E86" s="131"/>
      <c r="F86" s="132"/>
      <c r="G86" s="15"/>
      <c r="H86" s="15"/>
      <c r="I86" s="15"/>
      <c r="J86" s="15"/>
      <c r="K86" s="15"/>
      <c r="L86" s="15"/>
      <c r="M86" s="15"/>
      <c r="N86" s="15"/>
      <c r="O86" s="15"/>
      <c r="P86" s="15"/>
      <c r="Q86" s="15"/>
      <c r="R86" s="15"/>
      <c r="S86" s="15"/>
      <c r="T86" s="15"/>
      <c r="U86" s="15"/>
      <c r="V86" s="15"/>
      <c r="W86" s="15"/>
      <c r="X86" s="15"/>
      <c r="Y86" s="15"/>
    </row>
    <row r="87" spans="1:25" ht="14.25" customHeight="1" x14ac:dyDescent="0.55000000000000004">
      <c r="A87" s="15"/>
      <c r="B87" s="130"/>
      <c r="C87" s="131"/>
      <c r="D87" s="131"/>
      <c r="E87" s="131"/>
      <c r="F87" s="132"/>
      <c r="G87" s="15"/>
      <c r="H87" s="15"/>
      <c r="I87" s="15"/>
      <c r="J87" s="15"/>
      <c r="K87" s="15"/>
      <c r="L87" s="15"/>
      <c r="M87" s="15"/>
      <c r="N87" s="15"/>
      <c r="O87" s="15"/>
      <c r="P87" s="15"/>
      <c r="Q87" s="15"/>
      <c r="R87" s="15"/>
      <c r="S87" s="15"/>
      <c r="T87" s="15"/>
      <c r="U87" s="15"/>
      <c r="V87" s="15"/>
      <c r="W87" s="15"/>
      <c r="X87" s="15"/>
      <c r="Y87" s="15"/>
    </row>
    <row r="88" spans="1:25" ht="14.25" customHeight="1" x14ac:dyDescent="0.55000000000000004">
      <c r="A88" s="15"/>
      <c r="B88" s="130"/>
      <c r="C88" s="131"/>
      <c r="D88" s="131"/>
      <c r="E88" s="131"/>
      <c r="F88" s="132"/>
      <c r="G88" s="15"/>
      <c r="H88" s="15"/>
      <c r="I88" s="15"/>
      <c r="J88" s="15"/>
      <c r="K88" s="15"/>
      <c r="L88" s="15"/>
      <c r="M88" s="15"/>
      <c r="N88" s="15"/>
      <c r="O88" s="15"/>
      <c r="P88" s="15"/>
      <c r="Q88" s="15"/>
      <c r="R88" s="15"/>
      <c r="S88" s="15"/>
      <c r="T88" s="15"/>
      <c r="U88" s="15"/>
      <c r="V88" s="15"/>
      <c r="W88" s="15"/>
      <c r="X88" s="15"/>
      <c r="Y88" s="15"/>
    </row>
    <row r="89" spans="1:25" ht="14.25" customHeight="1" x14ac:dyDescent="0.55000000000000004">
      <c r="A89" s="15"/>
      <c r="B89" s="130"/>
      <c r="C89" s="131"/>
      <c r="D89" s="131"/>
      <c r="E89" s="131"/>
      <c r="F89" s="132"/>
      <c r="G89" s="15"/>
      <c r="H89" s="15"/>
      <c r="I89" s="15"/>
      <c r="J89" s="15"/>
      <c r="K89" s="15"/>
      <c r="L89" s="15"/>
      <c r="M89" s="15"/>
      <c r="N89" s="15"/>
      <c r="O89" s="15"/>
      <c r="P89" s="15"/>
      <c r="Q89" s="15"/>
      <c r="R89" s="15"/>
      <c r="S89" s="15"/>
      <c r="T89" s="15"/>
      <c r="U89" s="15"/>
      <c r="V89" s="15"/>
      <c r="W89" s="15"/>
      <c r="X89" s="15"/>
      <c r="Y89" s="15"/>
    </row>
    <row r="90" spans="1:25" ht="14.25" customHeight="1" x14ac:dyDescent="0.55000000000000004">
      <c r="A90" s="15"/>
      <c r="B90" s="130"/>
      <c r="C90" s="131"/>
      <c r="D90" s="131"/>
      <c r="E90" s="131"/>
      <c r="F90" s="132"/>
      <c r="G90" s="15"/>
      <c r="H90" s="15"/>
      <c r="I90" s="15"/>
      <c r="J90" s="15"/>
      <c r="K90" s="15"/>
      <c r="L90" s="15"/>
      <c r="M90" s="15"/>
      <c r="N90" s="15"/>
      <c r="O90" s="15"/>
      <c r="P90" s="15"/>
      <c r="Q90" s="15"/>
      <c r="R90" s="15"/>
      <c r="S90" s="15"/>
      <c r="T90" s="15"/>
      <c r="U90" s="15"/>
      <c r="V90" s="15"/>
      <c r="W90" s="15"/>
      <c r="X90" s="15"/>
      <c r="Y90" s="15"/>
    </row>
    <row r="91" spans="1:25" ht="51.5" customHeight="1" x14ac:dyDescent="0.55000000000000004">
      <c r="A91" s="15"/>
      <c r="B91" s="133"/>
      <c r="C91" s="134"/>
      <c r="D91" s="134"/>
      <c r="E91" s="134"/>
      <c r="F91" s="135"/>
      <c r="G91" s="15"/>
      <c r="H91" s="15"/>
      <c r="I91" s="15"/>
      <c r="J91" s="15"/>
      <c r="K91" s="15"/>
      <c r="L91" s="15"/>
      <c r="M91" s="15"/>
      <c r="N91" s="15"/>
      <c r="O91" s="15"/>
      <c r="P91" s="15"/>
      <c r="Q91" s="15"/>
      <c r="R91" s="15"/>
      <c r="S91" s="15"/>
      <c r="T91" s="15"/>
      <c r="U91" s="15"/>
      <c r="V91" s="15"/>
      <c r="W91" s="15"/>
      <c r="X91" s="15"/>
      <c r="Y91" s="15"/>
    </row>
    <row r="92" spans="1:25" ht="14.25" customHeight="1" x14ac:dyDescent="0.55000000000000004">
      <c r="A92" s="15"/>
      <c r="B92" s="15"/>
      <c r="C92" s="15"/>
      <c r="D92" s="15"/>
      <c r="E92" s="15"/>
      <c r="F92" s="15"/>
      <c r="G92" s="15"/>
      <c r="H92" s="15"/>
      <c r="I92" s="15"/>
      <c r="J92" s="15"/>
      <c r="K92" s="15"/>
      <c r="L92" s="15"/>
      <c r="M92" s="15"/>
      <c r="N92" s="15"/>
      <c r="O92" s="15"/>
      <c r="P92" s="15"/>
      <c r="Q92" s="15"/>
      <c r="R92" s="15"/>
      <c r="S92" s="15"/>
      <c r="T92" s="15"/>
      <c r="U92" s="15"/>
      <c r="V92" s="15"/>
      <c r="W92" s="15"/>
      <c r="X92" s="15"/>
      <c r="Y92" s="15"/>
    </row>
    <row r="93" spans="1:25" ht="18" x14ac:dyDescent="0.55000000000000004">
      <c r="A93" s="15"/>
      <c r="B93" s="15"/>
      <c r="C93" s="15"/>
      <c r="D93" s="15"/>
      <c r="E93" s="15"/>
      <c r="F93" s="15"/>
      <c r="G93" s="15"/>
      <c r="H93" s="15"/>
      <c r="I93" s="15"/>
      <c r="J93" s="15"/>
      <c r="K93" s="15"/>
      <c r="L93" s="15"/>
      <c r="M93" s="15"/>
      <c r="N93" s="15"/>
      <c r="O93" s="15"/>
      <c r="P93" s="15"/>
      <c r="Q93" s="15"/>
      <c r="R93" s="15"/>
      <c r="S93" s="15"/>
      <c r="T93" s="15"/>
      <c r="U93" s="15"/>
      <c r="V93" s="15"/>
      <c r="W93" s="15"/>
      <c r="X93" s="15"/>
      <c r="Y93" s="15"/>
    </row>
    <row r="94" spans="1:25" ht="18.5" customHeight="1" x14ac:dyDescent="0.55000000000000004">
      <c r="B94" s="94" t="s">
        <v>103</v>
      </c>
      <c r="C94" s="95"/>
      <c r="D94" s="95"/>
      <c r="E94" s="95"/>
      <c r="F94" s="96"/>
      <c r="G94" s="15"/>
      <c r="H94" s="15"/>
      <c r="I94" s="15"/>
      <c r="J94" s="15"/>
      <c r="K94" s="15"/>
      <c r="L94" s="15"/>
      <c r="M94" s="15"/>
      <c r="N94" s="15"/>
      <c r="O94" s="15"/>
      <c r="P94" s="15"/>
      <c r="Q94" s="15"/>
      <c r="R94" s="15"/>
      <c r="S94" s="15"/>
      <c r="T94" s="15"/>
      <c r="U94" s="15"/>
      <c r="V94" s="15"/>
      <c r="W94" s="15"/>
      <c r="X94" s="15"/>
      <c r="Y94" s="15"/>
    </row>
    <row r="95" spans="1:25" ht="14.25" customHeight="1" x14ac:dyDescent="0.55000000000000004">
      <c r="A95" s="15"/>
      <c r="B95" s="97" t="s">
        <v>151</v>
      </c>
      <c r="C95" s="98"/>
      <c r="D95" s="98"/>
      <c r="E95" s="98"/>
      <c r="F95" s="99"/>
      <c r="G95" s="15"/>
      <c r="H95" s="15"/>
      <c r="I95" s="15"/>
      <c r="J95" s="15"/>
      <c r="K95" s="15"/>
      <c r="L95" s="15"/>
      <c r="M95" s="15"/>
      <c r="N95" s="15"/>
      <c r="O95" s="15"/>
      <c r="P95" s="15"/>
      <c r="Q95" s="15"/>
      <c r="R95" s="15"/>
      <c r="S95" s="15"/>
      <c r="T95" s="15"/>
      <c r="U95" s="15"/>
      <c r="V95" s="15"/>
      <c r="W95" s="15"/>
      <c r="X95" s="15"/>
      <c r="Y95" s="15"/>
    </row>
    <row r="96" spans="1:25" ht="14.25" customHeight="1" x14ac:dyDescent="0.55000000000000004">
      <c r="A96" s="15"/>
      <c r="B96" s="100"/>
      <c r="C96" s="72"/>
      <c r="D96" s="72"/>
      <c r="E96" s="72"/>
      <c r="F96" s="101"/>
      <c r="G96" s="15"/>
      <c r="H96" s="15"/>
      <c r="I96" s="15"/>
      <c r="J96" s="15"/>
      <c r="K96" s="15"/>
      <c r="L96" s="15"/>
      <c r="M96" s="15"/>
      <c r="N96" s="15"/>
      <c r="O96" s="15"/>
      <c r="P96" s="15"/>
      <c r="Q96" s="15"/>
      <c r="R96" s="15"/>
      <c r="S96" s="15"/>
      <c r="T96" s="15"/>
      <c r="U96" s="15"/>
      <c r="V96" s="15"/>
      <c r="W96" s="15"/>
      <c r="X96" s="15"/>
      <c r="Y96" s="15"/>
    </row>
    <row r="97" spans="1:25" ht="14.25" customHeight="1" x14ac:dyDescent="0.55000000000000004">
      <c r="A97" s="15"/>
      <c r="B97" s="100"/>
      <c r="C97" s="72"/>
      <c r="D97" s="72"/>
      <c r="E97" s="72"/>
      <c r="F97" s="101"/>
      <c r="G97" s="15"/>
      <c r="H97" s="15"/>
      <c r="I97" s="15"/>
      <c r="J97" s="15"/>
      <c r="K97" s="15"/>
      <c r="L97" s="15"/>
      <c r="M97" s="15"/>
      <c r="N97" s="15"/>
      <c r="O97" s="15"/>
      <c r="P97" s="15"/>
      <c r="Q97" s="15"/>
      <c r="R97" s="15"/>
      <c r="S97" s="15"/>
      <c r="T97" s="15"/>
      <c r="U97" s="15"/>
      <c r="V97" s="15"/>
      <c r="W97" s="15"/>
      <c r="X97" s="15"/>
      <c r="Y97" s="15"/>
    </row>
    <row r="98" spans="1:25" ht="14.25" customHeight="1" x14ac:dyDescent="0.55000000000000004">
      <c r="A98" s="15"/>
      <c r="B98" s="100"/>
      <c r="C98" s="72"/>
      <c r="D98" s="72"/>
      <c r="E98" s="72"/>
      <c r="F98" s="101"/>
      <c r="G98" s="15"/>
      <c r="H98" s="15"/>
      <c r="I98" s="15"/>
      <c r="J98" s="15"/>
      <c r="K98" s="15"/>
      <c r="L98" s="15"/>
      <c r="M98" s="15"/>
      <c r="N98" s="15"/>
      <c r="O98" s="15"/>
      <c r="P98" s="15"/>
      <c r="Q98" s="15"/>
      <c r="R98" s="15"/>
      <c r="S98" s="15"/>
      <c r="T98" s="15"/>
      <c r="U98" s="15"/>
      <c r="V98" s="15"/>
      <c r="W98" s="15"/>
      <c r="X98" s="15"/>
      <c r="Y98" s="15"/>
    </row>
    <row r="99" spans="1:25" ht="14.25" customHeight="1" x14ac:dyDescent="0.55000000000000004">
      <c r="A99" s="15"/>
      <c r="B99" s="100"/>
      <c r="C99" s="72"/>
      <c r="D99" s="72"/>
      <c r="E99" s="72"/>
      <c r="F99" s="101"/>
      <c r="G99" s="15"/>
      <c r="H99" s="15"/>
      <c r="I99" s="15"/>
      <c r="J99" s="15"/>
      <c r="K99" s="15"/>
      <c r="L99" s="15"/>
      <c r="M99" s="15"/>
      <c r="N99" s="15"/>
      <c r="O99" s="15"/>
      <c r="P99" s="15"/>
      <c r="Q99" s="15"/>
      <c r="R99" s="15"/>
      <c r="S99" s="15"/>
      <c r="T99" s="15"/>
      <c r="U99" s="15"/>
      <c r="V99" s="15"/>
      <c r="W99" s="15"/>
      <c r="X99" s="15"/>
      <c r="Y99" s="15"/>
    </row>
    <row r="100" spans="1:25" ht="14.25" customHeight="1" x14ac:dyDescent="0.55000000000000004">
      <c r="A100" s="15"/>
      <c r="B100" s="100"/>
      <c r="C100" s="72"/>
      <c r="D100" s="72"/>
      <c r="E100" s="72"/>
      <c r="F100" s="101"/>
      <c r="G100" s="15"/>
      <c r="H100" s="15"/>
      <c r="I100" s="15"/>
      <c r="J100" s="15"/>
      <c r="K100" s="15"/>
      <c r="L100" s="15"/>
      <c r="M100" s="15"/>
      <c r="N100" s="15"/>
      <c r="O100" s="15"/>
      <c r="P100" s="15"/>
      <c r="Q100" s="15"/>
      <c r="R100" s="15"/>
      <c r="S100" s="15"/>
      <c r="T100" s="15"/>
      <c r="U100" s="15"/>
      <c r="V100" s="15"/>
      <c r="W100" s="15"/>
      <c r="X100" s="15"/>
      <c r="Y100" s="15"/>
    </row>
    <row r="101" spans="1:25" ht="14" customHeight="1" x14ac:dyDescent="0.55000000000000004">
      <c r="A101" s="15"/>
      <c r="B101" s="100"/>
      <c r="C101" s="72"/>
      <c r="D101" s="72"/>
      <c r="E101" s="72"/>
      <c r="F101" s="101"/>
      <c r="G101" s="15"/>
      <c r="H101" s="15"/>
      <c r="I101" s="15"/>
      <c r="J101" s="15"/>
      <c r="K101" s="15"/>
      <c r="L101" s="15"/>
      <c r="M101" s="15"/>
      <c r="N101" s="15"/>
      <c r="O101" s="15"/>
      <c r="P101" s="15"/>
      <c r="Q101" s="15"/>
      <c r="R101" s="15"/>
      <c r="S101" s="15"/>
      <c r="T101" s="15"/>
      <c r="U101" s="15"/>
      <c r="V101" s="15"/>
      <c r="W101" s="15"/>
      <c r="X101" s="15"/>
      <c r="Y101" s="15"/>
    </row>
    <row r="102" spans="1:25" ht="14" customHeight="1" x14ac:dyDescent="0.55000000000000004">
      <c r="A102" s="15"/>
      <c r="B102" s="100"/>
      <c r="C102" s="72"/>
      <c r="D102" s="72"/>
      <c r="E102" s="72"/>
      <c r="F102" s="101"/>
      <c r="G102" s="15"/>
      <c r="H102" s="15"/>
      <c r="I102" s="15"/>
      <c r="J102" s="15"/>
      <c r="K102" s="15"/>
      <c r="L102" s="15"/>
      <c r="M102" s="15"/>
      <c r="N102" s="15"/>
      <c r="O102" s="15"/>
      <c r="P102" s="15"/>
      <c r="Q102" s="15"/>
      <c r="R102" s="15"/>
      <c r="S102" s="15"/>
      <c r="T102" s="15"/>
      <c r="U102" s="15"/>
      <c r="V102" s="15"/>
      <c r="W102" s="15"/>
      <c r="X102" s="15"/>
      <c r="Y102" s="15"/>
    </row>
    <row r="103" spans="1:25" ht="14" customHeight="1" x14ac:dyDescent="0.55000000000000004">
      <c r="A103" s="15"/>
      <c r="B103" s="100"/>
      <c r="C103" s="72"/>
      <c r="D103" s="72"/>
      <c r="E103" s="72"/>
      <c r="F103" s="101"/>
      <c r="G103" s="15"/>
      <c r="H103" s="15"/>
      <c r="I103" s="15"/>
      <c r="J103" s="15"/>
      <c r="K103" s="15"/>
      <c r="L103" s="15"/>
      <c r="M103" s="15"/>
      <c r="N103" s="15"/>
      <c r="O103" s="15"/>
      <c r="P103" s="15"/>
      <c r="Q103" s="15"/>
      <c r="R103" s="15"/>
      <c r="S103" s="15"/>
      <c r="T103" s="15"/>
      <c r="U103" s="15"/>
      <c r="V103" s="15"/>
      <c r="W103" s="15"/>
      <c r="X103" s="15"/>
      <c r="Y103" s="15"/>
    </row>
    <row r="104" spans="1:25" ht="14" customHeight="1" x14ac:dyDescent="0.55000000000000004">
      <c r="A104" s="15"/>
      <c r="B104" s="100"/>
      <c r="C104" s="72"/>
      <c r="D104" s="72"/>
      <c r="E104" s="72"/>
      <c r="F104" s="101"/>
      <c r="G104" s="15"/>
      <c r="H104" s="15"/>
      <c r="I104" s="15"/>
      <c r="J104" s="15"/>
      <c r="K104" s="15"/>
      <c r="L104" s="15"/>
      <c r="M104" s="15"/>
      <c r="N104" s="15"/>
      <c r="O104" s="15"/>
      <c r="P104" s="15"/>
      <c r="Q104" s="15"/>
      <c r="R104" s="15"/>
      <c r="S104" s="15"/>
      <c r="T104" s="15"/>
      <c r="U104" s="15"/>
      <c r="V104" s="15"/>
      <c r="W104" s="15"/>
      <c r="X104" s="15"/>
      <c r="Y104" s="15"/>
    </row>
    <row r="105" spans="1:25" ht="14" customHeight="1" x14ac:dyDescent="0.55000000000000004">
      <c r="A105" s="15"/>
      <c r="B105" s="100"/>
      <c r="C105" s="72"/>
      <c r="D105" s="72"/>
      <c r="E105" s="72"/>
      <c r="F105" s="101"/>
      <c r="G105" s="15"/>
      <c r="H105" s="15"/>
      <c r="I105" s="15"/>
      <c r="J105" s="15"/>
      <c r="K105" s="15"/>
      <c r="L105" s="15"/>
      <c r="M105" s="15"/>
      <c r="N105" s="15"/>
      <c r="O105" s="15"/>
      <c r="P105" s="15"/>
      <c r="Q105" s="15"/>
      <c r="R105" s="15"/>
      <c r="S105" s="15"/>
      <c r="T105" s="15"/>
      <c r="U105" s="15"/>
      <c r="V105" s="15"/>
      <c r="W105" s="15"/>
      <c r="X105" s="15"/>
      <c r="Y105" s="15"/>
    </row>
    <row r="106" spans="1:25" ht="14" customHeight="1" x14ac:dyDescent="0.55000000000000004">
      <c r="A106" s="15"/>
      <c r="B106" s="100"/>
      <c r="C106" s="72"/>
      <c r="D106" s="72"/>
      <c r="E106" s="72"/>
      <c r="F106" s="101"/>
      <c r="G106" s="15"/>
      <c r="H106" s="15"/>
      <c r="I106" s="15"/>
      <c r="J106" s="15"/>
      <c r="K106" s="15"/>
      <c r="L106" s="15"/>
      <c r="M106" s="15"/>
      <c r="N106" s="15"/>
      <c r="O106" s="15"/>
      <c r="P106" s="15"/>
      <c r="Q106" s="15"/>
      <c r="R106" s="15"/>
      <c r="S106" s="15"/>
      <c r="T106" s="15"/>
      <c r="U106" s="15"/>
      <c r="V106" s="15"/>
      <c r="W106" s="15"/>
      <c r="X106" s="15"/>
      <c r="Y106" s="15"/>
    </row>
    <row r="107" spans="1:25" ht="79" customHeight="1" x14ac:dyDescent="0.55000000000000004">
      <c r="A107" s="15"/>
      <c r="B107" s="102"/>
      <c r="C107" s="103"/>
      <c r="D107" s="103"/>
      <c r="E107" s="103"/>
      <c r="F107" s="104"/>
      <c r="G107" s="15"/>
      <c r="H107" s="15"/>
      <c r="I107" s="15"/>
      <c r="J107" s="15"/>
      <c r="K107" s="15"/>
      <c r="L107" s="15"/>
      <c r="M107" s="15"/>
      <c r="N107" s="15"/>
      <c r="O107" s="15"/>
      <c r="P107" s="15"/>
      <c r="Q107" s="15"/>
      <c r="R107" s="15"/>
      <c r="S107" s="15"/>
      <c r="T107" s="15"/>
      <c r="U107" s="15"/>
      <c r="V107" s="15"/>
      <c r="W107" s="15"/>
      <c r="X107" s="15"/>
      <c r="Y107" s="15"/>
    </row>
    <row r="108" spans="1:25" ht="19" customHeight="1" thickBot="1" x14ac:dyDescent="0.6">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row>
    <row r="109" spans="1:25" ht="18.5" customHeight="1" x14ac:dyDescent="0.55000000000000004">
      <c r="B109" s="105" t="s">
        <v>104</v>
      </c>
      <c r="C109" s="106"/>
      <c r="D109" s="106"/>
      <c r="E109" s="106"/>
      <c r="F109" s="107"/>
      <c r="G109" s="15"/>
      <c r="H109" s="15"/>
      <c r="I109" s="15"/>
      <c r="J109" s="15"/>
      <c r="K109" s="15"/>
      <c r="L109" s="15"/>
      <c r="M109" s="15"/>
      <c r="N109" s="15"/>
      <c r="O109" s="15"/>
      <c r="P109" s="15"/>
      <c r="Q109" s="15"/>
      <c r="R109" s="15"/>
      <c r="S109" s="15"/>
      <c r="T109" s="15"/>
      <c r="U109" s="15"/>
      <c r="V109" s="15"/>
      <c r="W109" s="15"/>
      <c r="X109" s="15"/>
      <c r="Y109" s="15"/>
    </row>
    <row r="110" spans="1:25" ht="14.25" customHeight="1" x14ac:dyDescent="0.55000000000000004">
      <c r="A110" s="15"/>
      <c r="B110" s="108" t="s">
        <v>152</v>
      </c>
      <c r="C110" s="109"/>
      <c r="D110" s="109"/>
      <c r="E110" s="109"/>
      <c r="F110" s="110"/>
      <c r="G110" s="15"/>
      <c r="H110" s="15"/>
      <c r="I110" s="15"/>
      <c r="J110" s="15"/>
      <c r="K110" s="15"/>
      <c r="L110" s="15"/>
      <c r="M110" s="15"/>
      <c r="N110" s="15"/>
      <c r="O110" s="15"/>
      <c r="P110" s="15"/>
      <c r="Q110" s="15"/>
      <c r="R110" s="15"/>
      <c r="S110" s="15"/>
      <c r="T110" s="15"/>
      <c r="U110" s="15"/>
      <c r="V110" s="15"/>
      <c r="W110" s="15"/>
      <c r="X110" s="15"/>
      <c r="Y110" s="15"/>
    </row>
    <row r="111" spans="1:25" ht="14.25" customHeight="1" x14ac:dyDescent="0.55000000000000004">
      <c r="A111" s="15"/>
      <c r="B111" s="111"/>
      <c r="C111" s="112"/>
      <c r="D111" s="112"/>
      <c r="E111" s="112"/>
      <c r="F111" s="110"/>
      <c r="G111" s="15"/>
      <c r="H111" s="15"/>
      <c r="I111" s="15"/>
      <c r="J111" s="15"/>
      <c r="K111" s="15"/>
      <c r="L111" s="15"/>
      <c r="M111" s="15"/>
      <c r="N111" s="15"/>
      <c r="O111" s="15"/>
      <c r="P111" s="15"/>
      <c r="Q111" s="15"/>
      <c r="R111" s="15"/>
      <c r="S111" s="15"/>
      <c r="T111" s="15"/>
      <c r="U111" s="15"/>
      <c r="V111" s="15"/>
      <c r="W111" s="15"/>
      <c r="X111" s="15"/>
      <c r="Y111" s="15"/>
    </row>
    <row r="112" spans="1:25" ht="14.25" customHeight="1" x14ac:dyDescent="0.55000000000000004">
      <c r="A112" s="15"/>
      <c r="B112" s="111"/>
      <c r="C112" s="112"/>
      <c r="D112" s="112"/>
      <c r="E112" s="112"/>
      <c r="F112" s="110"/>
      <c r="G112" s="15"/>
      <c r="H112" s="15"/>
      <c r="I112" s="15"/>
      <c r="J112" s="15"/>
      <c r="K112" s="15"/>
      <c r="L112" s="15"/>
      <c r="M112" s="15"/>
      <c r="N112" s="15"/>
      <c r="O112" s="15"/>
      <c r="P112" s="15"/>
      <c r="Q112" s="15"/>
      <c r="R112" s="15"/>
      <c r="S112" s="15"/>
      <c r="T112" s="15"/>
      <c r="U112" s="15"/>
      <c r="V112" s="15"/>
      <c r="W112" s="15"/>
      <c r="X112" s="15"/>
      <c r="Y112" s="15"/>
    </row>
    <row r="113" spans="1:25" ht="14.25" customHeight="1" x14ac:dyDescent="0.55000000000000004">
      <c r="A113" s="15"/>
      <c r="B113" s="111"/>
      <c r="C113" s="112"/>
      <c r="D113" s="112"/>
      <c r="E113" s="112"/>
      <c r="F113" s="110"/>
      <c r="G113" s="15"/>
      <c r="H113" s="15"/>
      <c r="I113" s="15"/>
      <c r="J113" s="15"/>
      <c r="K113" s="15"/>
      <c r="L113" s="15"/>
      <c r="M113" s="15"/>
      <c r="N113" s="15"/>
      <c r="O113" s="15"/>
      <c r="P113" s="15"/>
      <c r="Q113" s="15"/>
      <c r="R113" s="15"/>
      <c r="S113" s="15"/>
      <c r="T113" s="15"/>
      <c r="U113" s="15"/>
      <c r="V113" s="15"/>
      <c r="W113" s="15"/>
      <c r="X113" s="15"/>
      <c r="Y113" s="15"/>
    </row>
    <row r="114" spans="1:25" ht="14.25" customHeight="1" x14ac:dyDescent="0.55000000000000004">
      <c r="A114" s="15"/>
      <c r="B114" s="111"/>
      <c r="C114" s="112"/>
      <c r="D114" s="112"/>
      <c r="E114" s="112"/>
      <c r="F114" s="110"/>
      <c r="G114" s="15"/>
      <c r="H114" s="15"/>
      <c r="I114" s="15"/>
      <c r="J114" s="15"/>
      <c r="K114" s="15"/>
      <c r="L114" s="15"/>
      <c r="M114" s="15"/>
      <c r="N114" s="15"/>
      <c r="O114" s="15"/>
      <c r="P114" s="15"/>
      <c r="Q114" s="15"/>
      <c r="R114" s="15"/>
      <c r="S114" s="15"/>
      <c r="T114" s="15"/>
      <c r="U114" s="15"/>
      <c r="V114" s="15"/>
      <c r="W114" s="15"/>
      <c r="X114" s="15"/>
      <c r="Y114" s="15"/>
    </row>
    <row r="115" spans="1:25" ht="17.5" customHeight="1" x14ac:dyDescent="0.55000000000000004">
      <c r="A115" s="15"/>
      <c r="B115" s="111"/>
      <c r="C115" s="112"/>
      <c r="D115" s="112"/>
      <c r="E115" s="112"/>
      <c r="F115" s="110"/>
      <c r="G115" s="15"/>
      <c r="H115" s="15"/>
      <c r="I115" s="15"/>
      <c r="J115" s="15"/>
      <c r="K115" s="15"/>
      <c r="L115" s="15"/>
      <c r="M115" s="15"/>
      <c r="N115" s="15"/>
      <c r="O115" s="15"/>
      <c r="P115" s="15"/>
      <c r="Q115" s="15"/>
      <c r="R115" s="15"/>
      <c r="S115" s="15"/>
      <c r="T115" s="15"/>
      <c r="U115" s="15"/>
      <c r="V115" s="15"/>
      <c r="W115" s="15"/>
      <c r="X115" s="15"/>
      <c r="Y115" s="15"/>
    </row>
    <row r="116" spans="1:25" ht="14.5" customHeight="1" x14ac:dyDescent="0.55000000000000004">
      <c r="A116" s="15"/>
      <c r="B116" s="111"/>
      <c r="C116" s="112"/>
      <c r="D116" s="112"/>
      <c r="E116" s="112"/>
      <c r="F116" s="110"/>
      <c r="G116" s="15"/>
      <c r="H116" s="15"/>
      <c r="I116" s="15"/>
      <c r="J116" s="15"/>
      <c r="K116" s="15"/>
      <c r="L116" s="15"/>
      <c r="M116" s="15"/>
      <c r="N116" s="15"/>
      <c r="O116" s="15"/>
      <c r="P116" s="15"/>
      <c r="Q116" s="15"/>
      <c r="R116" s="15"/>
      <c r="S116" s="15"/>
      <c r="T116" s="15"/>
      <c r="U116" s="15"/>
      <c r="V116" s="15"/>
      <c r="W116" s="15"/>
      <c r="X116" s="15"/>
      <c r="Y116" s="15"/>
    </row>
    <row r="117" spans="1:25" ht="20" customHeight="1" x14ac:dyDescent="0.55000000000000004">
      <c r="A117" s="15"/>
      <c r="B117" s="111"/>
      <c r="C117" s="112"/>
      <c r="D117" s="112"/>
      <c r="E117" s="112"/>
      <c r="F117" s="110"/>
      <c r="G117" s="15"/>
      <c r="H117" s="15"/>
      <c r="I117" s="15"/>
      <c r="J117" s="15"/>
      <c r="K117" s="15"/>
      <c r="L117" s="15"/>
      <c r="M117" s="15"/>
      <c r="N117" s="15"/>
      <c r="O117" s="15"/>
      <c r="P117" s="15"/>
      <c r="Q117" s="15"/>
      <c r="R117" s="15"/>
      <c r="S117" s="15"/>
      <c r="T117" s="15"/>
      <c r="U117" s="15"/>
      <c r="V117" s="15"/>
      <c r="W117" s="15"/>
      <c r="X117" s="15"/>
      <c r="Y117" s="15"/>
    </row>
    <row r="118" spans="1:25" ht="27" customHeight="1" x14ac:dyDescent="0.55000000000000004">
      <c r="A118" s="15"/>
      <c r="B118" s="111"/>
      <c r="C118" s="112"/>
      <c r="D118" s="112"/>
      <c r="E118" s="112"/>
      <c r="F118" s="110"/>
      <c r="G118" s="15"/>
      <c r="H118" s="15"/>
      <c r="I118" s="15"/>
      <c r="J118" s="15"/>
      <c r="K118" s="15"/>
      <c r="L118" s="15"/>
      <c r="M118" s="15"/>
      <c r="N118" s="15"/>
      <c r="O118" s="15"/>
      <c r="P118" s="15"/>
      <c r="Q118" s="15"/>
      <c r="R118" s="15"/>
      <c r="S118" s="15"/>
      <c r="T118" s="15"/>
      <c r="U118" s="15"/>
      <c r="V118" s="15"/>
      <c r="W118" s="15"/>
      <c r="X118" s="15"/>
      <c r="Y118" s="15"/>
    </row>
    <row r="119" spans="1:25" ht="22.5" customHeight="1" x14ac:dyDescent="0.55000000000000004">
      <c r="A119" s="15"/>
      <c r="B119" s="111"/>
      <c r="C119" s="112"/>
      <c r="D119" s="112"/>
      <c r="E119" s="112"/>
      <c r="F119" s="110"/>
      <c r="G119" s="15"/>
      <c r="H119" s="15"/>
      <c r="I119" s="15"/>
      <c r="J119" s="15"/>
      <c r="K119" s="15"/>
      <c r="L119" s="15"/>
      <c r="M119" s="15"/>
      <c r="N119" s="15"/>
      <c r="O119" s="15"/>
      <c r="P119" s="15"/>
      <c r="Q119" s="15"/>
      <c r="R119" s="15"/>
      <c r="S119" s="15"/>
      <c r="T119" s="15"/>
      <c r="U119" s="15"/>
      <c r="V119" s="15"/>
      <c r="W119" s="15"/>
      <c r="X119" s="15"/>
      <c r="Y119" s="15"/>
    </row>
    <row r="120" spans="1:25" ht="21.5" customHeight="1" x14ac:dyDescent="0.55000000000000004">
      <c r="A120" s="15"/>
      <c r="B120" s="111"/>
      <c r="C120" s="112"/>
      <c r="D120" s="112"/>
      <c r="E120" s="112"/>
      <c r="F120" s="110"/>
      <c r="G120" s="15"/>
      <c r="H120" s="15"/>
      <c r="I120" s="15"/>
      <c r="J120" s="15"/>
      <c r="K120" s="15"/>
      <c r="L120" s="15"/>
      <c r="M120" s="15"/>
      <c r="N120" s="15"/>
      <c r="O120" s="15"/>
      <c r="P120" s="15"/>
      <c r="Q120" s="15"/>
      <c r="R120" s="15"/>
      <c r="S120" s="15"/>
      <c r="T120" s="15"/>
      <c r="U120" s="15"/>
      <c r="V120" s="15"/>
      <c r="W120" s="15"/>
      <c r="X120" s="15"/>
      <c r="Y120" s="15"/>
    </row>
    <row r="121" spans="1:25" ht="24.5" customHeight="1" x14ac:dyDescent="0.55000000000000004">
      <c r="A121" s="15"/>
      <c r="B121" s="111"/>
      <c r="C121" s="112"/>
      <c r="D121" s="112"/>
      <c r="E121" s="112"/>
      <c r="F121" s="110"/>
      <c r="G121" s="15"/>
      <c r="H121" s="15"/>
      <c r="I121" s="15"/>
      <c r="J121" s="15"/>
      <c r="K121" s="15"/>
      <c r="L121" s="15"/>
      <c r="M121" s="15"/>
      <c r="N121" s="15"/>
      <c r="O121" s="15"/>
      <c r="P121" s="15"/>
      <c r="Q121" s="15"/>
      <c r="R121" s="15"/>
      <c r="S121" s="15"/>
      <c r="T121" s="15"/>
      <c r="U121" s="15"/>
      <c r="V121" s="15"/>
      <c r="W121" s="15"/>
      <c r="X121" s="15"/>
      <c r="Y121" s="15"/>
    </row>
    <row r="122" spans="1:25" ht="16.5" customHeight="1" thickBot="1" x14ac:dyDescent="0.6">
      <c r="A122" s="15"/>
      <c r="B122" s="113"/>
      <c r="C122" s="114"/>
      <c r="D122" s="114"/>
      <c r="E122" s="114"/>
      <c r="F122" s="115"/>
      <c r="G122" s="15"/>
      <c r="H122" s="15"/>
      <c r="I122" s="15"/>
      <c r="J122" s="15"/>
      <c r="K122" s="15"/>
      <c r="L122" s="15"/>
      <c r="M122" s="15"/>
      <c r="N122" s="15"/>
      <c r="O122" s="15"/>
      <c r="P122" s="15"/>
      <c r="Q122" s="15"/>
      <c r="R122" s="15"/>
      <c r="S122" s="15"/>
      <c r="T122" s="15"/>
      <c r="U122" s="15"/>
      <c r="V122" s="15"/>
      <c r="W122" s="15"/>
      <c r="X122" s="15"/>
      <c r="Y122" s="15"/>
    </row>
    <row r="123" spans="1:25" ht="16" customHeight="1" thickBot="1" x14ac:dyDescent="0.6">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row>
    <row r="124" spans="1:25" ht="20.5" customHeight="1" thickBot="1" x14ac:dyDescent="0.6">
      <c r="A124" s="15"/>
      <c r="B124" s="116" t="s">
        <v>105</v>
      </c>
      <c r="C124" s="117"/>
      <c r="D124" s="117"/>
      <c r="E124" s="117"/>
      <c r="F124" s="118"/>
      <c r="G124" s="55"/>
      <c r="H124" s="15"/>
      <c r="I124" s="15"/>
      <c r="J124" s="15"/>
      <c r="K124" s="15"/>
      <c r="L124" s="15"/>
      <c r="M124" s="15"/>
      <c r="N124" s="15"/>
      <c r="O124" s="15"/>
      <c r="P124" s="15"/>
      <c r="Q124" s="15"/>
      <c r="R124" s="15"/>
      <c r="S124" s="15"/>
      <c r="T124" s="15"/>
      <c r="U124" s="15"/>
      <c r="V124" s="15"/>
      <c r="W124" s="15"/>
      <c r="X124" s="15"/>
      <c r="Y124" s="15"/>
    </row>
    <row r="125" spans="1:25" ht="14" customHeight="1" x14ac:dyDescent="0.55000000000000004">
      <c r="A125" s="15"/>
      <c r="B125" s="76" t="s">
        <v>106</v>
      </c>
      <c r="C125" s="77"/>
      <c r="D125" s="77"/>
      <c r="E125" s="77"/>
      <c r="F125" s="78"/>
      <c r="G125" s="15"/>
      <c r="H125" s="15"/>
      <c r="I125" s="15"/>
      <c r="J125" s="15"/>
      <c r="K125" s="15"/>
      <c r="L125" s="15"/>
      <c r="M125" s="15"/>
      <c r="N125" s="15"/>
      <c r="O125" s="15"/>
      <c r="P125" s="15"/>
      <c r="Q125" s="15"/>
      <c r="R125" s="15"/>
      <c r="S125" s="15"/>
      <c r="T125" s="15"/>
      <c r="U125" s="15"/>
      <c r="V125" s="15"/>
      <c r="W125" s="15"/>
      <c r="X125" s="15"/>
      <c r="Y125" s="15"/>
    </row>
    <row r="126" spans="1:25" ht="14.25" customHeight="1" x14ac:dyDescent="0.55000000000000004">
      <c r="A126" s="15"/>
      <c r="B126" s="79"/>
      <c r="C126" s="80"/>
      <c r="D126" s="80"/>
      <c r="E126" s="80"/>
      <c r="F126" s="81"/>
      <c r="G126" s="15"/>
      <c r="H126" s="15"/>
      <c r="I126" s="15"/>
      <c r="J126" s="15"/>
      <c r="K126" s="15"/>
      <c r="L126" s="15"/>
      <c r="M126" s="15"/>
      <c r="N126" s="15"/>
      <c r="O126" s="15"/>
      <c r="P126" s="15"/>
      <c r="Q126" s="15"/>
      <c r="R126" s="15"/>
      <c r="S126" s="15"/>
      <c r="T126" s="15"/>
      <c r="U126" s="15"/>
      <c r="V126" s="15"/>
      <c r="W126" s="15"/>
      <c r="X126" s="15"/>
      <c r="Y126" s="15"/>
    </row>
    <row r="127" spans="1:25" ht="14.25" customHeight="1" x14ac:dyDescent="0.55000000000000004">
      <c r="A127" s="15"/>
      <c r="B127" s="79"/>
      <c r="C127" s="80"/>
      <c r="D127" s="80"/>
      <c r="E127" s="80"/>
      <c r="F127" s="81"/>
      <c r="G127" s="15"/>
      <c r="H127" s="15"/>
      <c r="I127" s="15"/>
      <c r="J127" s="15"/>
      <c r="K127" s="15"/>
      <c r="L127" s="15"/>
      <c r="M127" s="15"/>
      <c r="N127" s="15"/>
      <c r="O127" s="15"/>
      <c r="P127" s="15"/>
      <c r="Q127" s="15"/>
      <c r="R127" s="15"/>
      <c r="S127" s="15"/>
      <c r="T127" s="15"/>
      <c r="U127" s="15"/>
      <c r="V127" s="15"/>
      <c r="W127" s="15"/>
      <c r="X127" s="15"/>
      <c r="Y127" s="15"/>
    </row>
    <row r="128" spans="1:25" ht="14.25" customHeight="1" x14ac:dyDescent="0.55000000000000004">
      <c r="A128" s="15"/>
      <c r="B128" s="79"/>
      <c r="C128" s="80"/>
      <c r="D128" s="80"/>
      <c r="E128" s="80"/>
      <c r="F128" s="81"/>
      <c r="G128" s="15"/>
      <c r="H128" s="15"/>
      <c r="I128" s="15"/>
      <c r="J128" s="15"/>
      <c r="K128" s="15"/>
      <c r="L128" s="15"/>
      <c r="M128" s="15"/>
      <c r="N128" s="15"/>
      <c r="O128" s="15"/>
      <c r="P128" s="15"/>
      <c r="Q128" s="15"/>
      <c r="R128" s="15"/>
      <c r="S128" s="15"/>
      <c r="T128" s="15"/>
      <c r="U128" s="15"/>
      <c r="V128" s="15"/>
      <c r="W128" s="15"/>
      <c r="X128" s="15"/>
      <c r="Y128" s="15"/>
    </row>
    <row r="129" spans="1:25" ht="14.25" customHeight="1" x14ac:dyDescent="0.55000000000000004">
      <c r="A129" s="15"/>
      <c r="B129" s="79"/>
      <c r="C129" s="80"/>
      <c r="D129" s="80"/>
      <c r="E129" s="80"/>
      <c r="F129" s="81"/>
      <c r="G129" s="15"/>
      <c r="H129" s="15"/>
      <c r="I129" s="15"/>
      <c r="J129" s="15"/>
      <c r="K129" s="15"/>
      <c r="L129" s="15"/>
      <c r="M129" s="15"/>
      <c r="N129" s="15"/>
      <c r="O129" s="15"/>
      <c r="P129" s="15"/>
      <c r="Q129" s="15"/>
      <c r="R129" s="15"/>
      <c r="S129" s="15"/>
      <c r="T129" s="15"/>
      <c r="U129" s="15"/>
      <c r="V129" s="15"/>
      <c r="W129" s="15"/>
      <c r="X129" s="15"/>
      <c r="Y129" s="15"/>
    </row>
    <row r="130" spans="1:25" ht="14.25" customHeight="1" x14ac:dyDescent="0.55000000000000004">
      <c r="A130" s="15"/>
      <c r="B130" s="79"/>
      <c r="C130" s="80"/>
      <c r="D130" s="80"/>
      <c r="E130" s="80"/>
      <c r="F130" s="81"/>
      <c r="G130" s="15"/>
      <c r="H130" s="15"/>
      <c r="I130" s="15"/>
      <c r="J130" s="15"/>
      <c r="K130" s="15"/>
      <c r="L130" s="15"/>
      <c r="M130" s="15"/>
      <c r="N130" s="15"/>
      <c r="O130" s="15"/>
      <c r="P130" s="15"/>
      <c r="Q130" s="15"/>
      <c r="R130" s="15"/>
      <c r="S130" s="15"/>
      <c r="T130" s="15"/>
      <c r="U130" s="15"/>
      <c r="V130" s="15"/>
      <c r="W130" s="15"/>
      <c r="X130" s="15"/>
      <c r="Y130" s="15"/>
    </row>
    <row r="131" spans="1:25" ht="14.25" customHeight="1" x14ac:dyDescent="0.55000000000000004">
      <c r="A131" s="15"/>
      <c r="B131" s="79"/>
      <c r="C131" s="80"/>
      <c r="D131" s="80"/>
      <c r="E131" s="80"/>
      <c r="F131" s="81"/>
      <c r="G131" s="15"/>
      <c r="H131" s="15"/>
      <c r="I131" s="15"/>
      <c r="J131" s="15"/>
      <c r="K131" s="15"/>
      <c r="L131" s="15"/>
      <c r="M131" s="15"/>
      <c r="N131" s="15"/>
      <c r="O131" s="15"/>
      <c r="P131" s="15"/>
      <c r="Q131" s="15"/>
      <c r="R131" s="15"/>
      <c r="S131" s="15"/>
      <c r="T131" s="15"/>
      <c r="U131" s="15"/>
      <c r="V131" s="15"/>
      <c r="W131" s="15"/>
      <c r="X131" s="15"/>
      <c r="Y131" s="15"/>
    </row>
    <row r="132" spans="1:25" ht="14.25" customHeight="1" x14ac:dyDescent="0.55000000000000004">
      <c r="A132" s="15"/>
      <c r="B132" s="79"/>
      <c r="C132" s="80"/>
      <c r="D132" s="80"/>
      <c r="E132" s="80"/>
      <c r="F132" s="81"/>
      <c r="G132" s="15"/>
      <c r="H132" s="15"/>
      <c r="I132" s="15"/>
      <c r="J132" s="15"/>
      <c r="K132" s="15"/>
      <c r="L132" s="15"/>
      <c r="M132" s="15"/>
      <c r="N132" s="15"/>
      <c r="O132" s="15"/>
      <c r="P132" s="15"/>
      <c r="Q132" s="15"/>
      <c r="R132" s="15"/>
      <c r="S132" s="15"/>
      <c r="T132" s="15"/>
      <c r="U132" s="15"/>
      <c r="V132" s="15"/>
      <c r="W132" s="15"/>
      <c r="X132" s="15"/>
      <c r="Y132" s="15"/>
    </row>
    <row r="133" spans="1:25" ht="14.25" customHeight="1" x14ac:dyDescent="0.55000000000000004">
      <c r="A133" s="15"/>
      <c r="B133" s="79"/>
      <c r="C133" s="80"/>
      <c r="D133" s="80"/>
      <c r="E133" s="80"/>
      <c r="F133" s="81"/>
      <c r="G133" s="15"/>
      <c r="H133" s="15"/>
      <c r="I133" s="15"/>
      <c r="J133" s="15"/>
      <c r="K133" s="15"/>
      <c r="L133" s="15"/>
      <c r="M133" s="15"/>
      <c r="N133" s="15"/>
      <c r="O133" s="15"/>
      <c r="P133" s="15"/>
      <c r="Q133" s="15"/>
      <c r="R133" s="15"/>
      <c r="S133" s="15"/>
      <c r="T133" s="15"/>
      <c r="U133" s="15"/>
      <c r="V133" s="15"/>
      <c r="W133" s="15"/>
      <c r="X133" s="15"/>
      <c r="Y133" s="15"/>
    </row>
    <row r="134" spans="1:25" ht="14.25" customHeight="1" x14ac:dyDescent="0.55000000000000004">
      <c r="A134" s="15"/>
      <c r="B134" s="79"/>
      <c r="C134" s="80"/>
      <c r="D134" s="80"/>
      <c r="E134" s="80"/>
      <c r="F134" s="81"/>
      <c r="G134" s="15"/>
      <c r="H134" s="15"/>
      <c r="I134" s="15"/>
      <c r="J134" s="15"/>
      <c r="K134" s="15"/>
      <c r="L134" s="15"/>
      <c r="M134" s="15"/>
      <c r="N134" s="15"/>
      <c r="O134" s="15"/>
      <c r="P134" s="15"/>
      <c r="Q134" s="15"/>
      <c r="R134" s="15"/>
      <c r="S134" s="15"/>
      <c r="T134" s="15"/>
      <c r="U134" s="15"/>
      <c r="V134" s="15"/>
      <c r="W134" s="15"/>
      <c r="X134" s="15"/>
      <c r="Y134" s="15"/>
    </row>
    <row r="135" spans="1:25" ht="14.25" customHeight="1" thickBot="1" x14ac:dyDescent="0.6">
      <c r="A135" s="15"/>
      <c r="B135" s="82"/>
      <c r="C135" s="83"/>
      <c r="D135" s="83"/>
      <c r="E135" s="83"/>
      <c r="F135" s="84"/>
      <c r="G135" s="15"/>
      <c r="H135" s="15"/>
      <c r="I135" s="15"/>
      <c r="J135" s="15"/>
      <c r="K135" s="15"/>
      <c r="L135" s="15"/>
      <c r="M135" s="15"/>
      <c r="N135" s="15"/>
      <c r="O135" s="15"/>
      <c r="P135" s="15"/>
      <c r="Q135" s="15"/>
      <c r="R135" s="15"/>
      <c r="S135" s="15"/>
      <c r="T135" s="15"/>
      <c r="U135" s="15"/>
      <c r="V135" s="15"/>
      <c r="W135" s="15"/>
      <c r="X135" s="15"/>
      <c r="Y135" s="15"/>
    </row>
    <row r="136" spans="1:25" ht="14.25" customHeight="1" thickBot="1" x14ac:dyDescent="0.6">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row>
    <row r="137" spans="1:25" ht="19.5" customHeight="1" thickBot="1" x14ac:dyDescent="0.6">
      <c r="A137" s="15"/>
      <c r="B137" s="73" t="s">
        <v>107</v>
      </c>
      <c r="C137" s="74"/>
      <c r="D137" s="74"/>
      <c r="E137" s="74"/>
      <c r="F137" s="75"/>
      <c r="G137" s="15"/>
      <c r="H137" s="15"/>
      <c r="I137" s="15"/>
      <c r="J137" s="15"/>
      <c r="K137" s="15"/>
      <c r="L137" s="15"/>
      <c r="M137" s="15"/>
      <c r="N137" s="15"/>
      <c r="O137" s="15"/>
      <c r="P137" s="15"/>
      <c r="Q137" s="15"/>
      <c r="R137" s="15"/>
      <c r="S137" s="15"/>
      <c r="T137" s="15"/>
      <c r="U137" s="15"/>
      <c r="V137" s="15"/>
      <c r="W137" s="15"/>
      <c r="X137" s="15"/>
      <c r="Y137" s="15"/>
    </row>
    <row r="138" spans="1:25" ht="14.25" customHeight="1" x14ac:dyDescent="0.55000000000000004">
      <c r="A138" s="15"/>
      <c r="B138" s="76" t="s">
        <v>108</v>
      </c>
      <c r="C138" s="77"/>
      <c r="D138" s="77"/>
      <c r="E138" s="77"/>
      <c r="F138" s="78"/>
      <c r="G138" s="15"/>
      <c r="H138" s="15"/>
      <c r="I138" s="15"/>
      <c r="J138" s="15"/>
      <c r="K138" s="15"/>
      <c r="L138" s="15"/>
      <c r="M138" s="15"/>
      <c r="N138" s="15"/>
      <c r="O138" s="15"/>
      <c r="P138" s="15"/>
      <c r="Q138" s="15"/>
      <c r="R138" s="15"/>
      <c r="S138" s="15"/>
      <c r="T138" s="15"/>
      <c r="U138" s="15"/>
      <c r="V138" s="15"/>
      <c r="W138" s="15"/>
      <c r="X138" s="15"/>
      <c r="Y138" s="15"/>
    </row>
    <row r="139" spans="1:25" ht="14.25" customHeight="1" x14ac:dyDescent="0.55000000000000004">
      <c r="A139" s="15"/>
      <c r="B139" s="79"/>
      <c r="C139" s="80"/>
      <c r="D139" s="80"/>
      <c r="E139" s="80"/>
      <c r="F139" s="81"/>
      <c r="G139" s="15"/>
      <c r="H139" s="15"/>
      <c r="I139" s="15"/>
      <c r="J139" s="15"/>
      <c r="K139" s="15"/>
      <c r="L139" s="15"/>
      <c r="M139" s="15"/>
      <c r="N139" s="15"/>
      <c r="O139" s="15"/>
      <c r="P139" s="15"/>
      <c r="Q139" s="15"/>
      <c r="R139" s="15"/>
      <c r="S139" s="15"/>
      <c r="T139" s="15"/>
      <c r="U139" s="15"/>
      <c r="V139" s="15"/>
      <c r="W139" s="15"/>
      <c r="X139" s="15"/>
      <c r="Y139" s="15"/>
    </row>
    <row r="140" spans="1:25" ht="14.25" customHeight="1" x14ac:dyDescent="0.55000000000000004">
      <c r="A140" s="15"/>
      <c r="B140" s="79"/>
      <c r="C140" s="80"/>
      <c r="D140" s="80"/>
      <c r="E140" s="80"/>
      <c r="F140" s="81"/>
      <c r="G140" s="15"/>
      <c r="H140" s="15"/>
      <c r="I140" s="15"/>
      <c r="J140" s="15"/>
      <c r="K140" s="15"/>
      <c r="L140" s="15"/>
      <c r="M140" s="15"/>
      <c r="N140" s="15"/>
      <c r="O140" s="15"/>
      <c r="P140" s="15"/>
      <c r="Q140" s="15"/>
      <c r="R140" s="15"/>
      <c r="S140" s="15"/>
      <c r="T140" s="15"/>
      <c r="U140" s="15"/>
      <c r="V140" s="15"/>
      <c r="W140" s="15"/>
      <c r="X140" s="15"/>
      <c r="Y140" s="15"/>
    </row>
    <row r="141" spans="1:25" ht="14.25" customHeight="1" x14ac:dyDescent="0.55000000000000004">
      <c r="A141" s="15"/>
      <c r="B141" s="79"/>
      <c r="C141" s="80"/>
      <c r="D141" s="80"/>
      <c r="E141" s="80"/>
      <c r="F141" s="81"/>
      <c r="G141" s="15"/>
      <c r="H141" s="15"/>
      <c r="I141" s="15"/>
      <c r="J141" s="15"/>
      <c r="K141" s="15"/>
      <c r="L141" s="15"/>
      <c r="M141" s="15"/>
      <c r="N141" s="15"/>
      <c r="O141" s="15"/>
      <c r="P141" s="15"/>
      <c r="Q141" s="15"/>
      <c r="R141" s="15"/>
      <c r="S141" s="15"/>
      <c r="T141" s="15"/>
      <c r="U141" s="15"/>
      <c r="V141" s="15"/>
      <c r="W141" s="15"/>
      <c r="X141" s="15"/>
      <c r="Y141" s="15"/>
    </row>
    <row r="142" spans="1:25" ht="14.25" customHeight="1" x14ac:dyDescent="0.55000000000000004">
      <c r="A142" s="15"/>
      <c r="B142" s="79"/>
      <c r="C142" s="80"/>
      <c r="D142" s="80"/>
      <c r="E142" s="80"/>
      <c r="F142" s="81"/>
      <c r="G142" s="15"/>
      <c r="H142" s="15"/>
      <c r="I142" s="15"/>
      <c r="J142" s="15"/>
      <c r="K142" s="15"/>
      <c r="L142" s="15"/>
      <c r="M142" s="15"/>
      <c r="N142" s="15"/>
      <c r="O142" s="15"/>
      <c r="P142" s="15"/>
      <c r="Q142" s="15"/>
      <c r="R142" s="15"/>
      <c r="S142" s="15"/>
      <c r="T142" s="15"/>
      <c r="U142" s="15"/>
      <c r="V142" s="15"/>
      <c r="W142" s="15"/>
      <c r="X142" s="15"/>
      <c r="Y142" s="15"/>
    </row>
    <row r="143" spans="1:25" ht="14.25" customHeight="1" x14ac:dyDescent="0.55000000000000004">
      <c r="A143" s="15"/>
      <c r="B143" s="79"/>
      <c r="C143" s="80"/>
      <c r="D143" s="80"/>
      <c r="E143" s="80"/>
      <c r="F143" s="81"/>
      <c r="G143" s="15"/>
      <c r="H143" s="15"/>
      <c r="I143" s="15"/>
      <c r="J143" s="15"/>
      <c r="K143" s="15"/>
      <c r="L143" s="15"/>
      <c r="M143" s="15"/>
      <c r="N143" s="15"/>
      <c r="O143" s="15"/>
      <c r="P143" s="15"/>
      <c r="Q143" s="15"/>
      <c r="R143" s="15"/>
      <c r="S143" s="15"/>
      <c r="T143" s="15"/>
      <c r="U143" s="15"/>
      <c r="V143" s="15"/>
      <c r="W143" s="15"/>
      <c r="X143" s="15"/>
      <c r="Y143" s="15"/>
    </row>
    <row r="144" spans="1:25" ht="14.25" customHeight="1" x14ac:dyDescent="0.55000000000000004">
      <c r="A144" s="15"/>
      <c r="B144" s="79"/>
      <c r="C144" s="80"/>
      <c r="D144" s="80"/>
      <c r="E144" s="80"/>
      <c r="F144" s="81"/>
      <c r="G144" s="15"/>
      <c r="H144" s="15"/>
      <c r="I144" s="15"/>
      <c r="J144" s="15"/>
      <c r="K144" s="15"/>
      <c r="L144" s="15"/>
      <c r="M144" s="15"/>
      <c r="N144" s="15"/>
      <c r="O144" s="15"/>
      <c r="P144" s="15"/>
      <c r="Q144" s="15"/>
      <c r="R144" s="15"/>
      <c r="S144" s="15"/>
      <c r="T144" s="15"/>
      <c r="U144" s="15"/>
      <c r="V144" s="15"/>
      <c r="W144" s="15"/>
      <c r="X144" s="15"/>
      <c r="Y144" s="15"/>
    </row>
    <row r="145" spans="1:25" ht="14.25" customHeight="1" thickBot="1" x14ac:dyDescent="0.6">
      <c r="A145" s="15"/>
      <c r="B145" s="82"/>
      <c r="C145" s="83"/>
      <c r="D145" s="83"/>
      <c r="E145" s="83"/>
      <c r="F145" s="84"/>
      <c r="G145" s="15"/>
      <c r="H145" s="15"/>
      <c r="I145" s="15"/>
      <c r="J145" s="15"/>
      <c r="K145" s="15"/>
      <c r="L145" s="15"/>
      <c r="M145" s="15"/>
      <c r="N145" s="15"/>
      <c r="O145" s="15"/>
      <c r="P145" s="15"/>
      <c r="Q145" s="15"/>
      <c r="R145" s="15"/>
      <c r="S145" s="15"/>
      <c r="T145" s="15"/>
      <c r="U145" s="15"/>
      <c r="V145" s="15"/>
      <c r="W145" s="15"/>
      <c r="X145" s="15"/>
      <c r="Y145" s="15"/>
    </row>
    <row r="146" spans="1:25" ht="23.5" customHeight="1" x14ac:dyDescent="0.55000000000000004">
      <c r="A146" s="15"/>
      <c r="B146" s="85" t="s">
        <v>109</v>
      </c>
      <c r="C146" s="86"/>
      <c r="D146" s="86"/>
      <c r="E146" s="86"/>
      <c r="F146" s="87"/>
      <c r="G146" s="15"/>
      <c r="H146" s="15"/>
      <c r="I146" s="15"/>
      <c r="J146" s="15"/>
      <c r="K146" s="15"/>
      <c r="L146" s="15"/>
      <c r="M146" s="15"/>
      <c r="N146" s="15"/>
      <c r="O146" s="15"/>
      <c r="P146" s="15"/>
      <c r="Q146" s="15"/>
      <c r="R146" s="15"/>
      <c r="S146" s="15"/>
      <c r="T146" s="15"/>
      <c r="U146" s="15"/>
      <c r="V146" s="15"/>
      <c r="W146" s="15"/>
      <c r="X146" s="15"/>
      <c r="Y146" s="15"/>
    </row>
    <row r="147" spans="1:25" ht="14.25" customHeight="1" x14ac:dyDescent="0.55000000000000004">
      <c r="A147" s="15"/>
      <c r="B147" s="88"/>
      <c r="C147" s="89"/>
      <c r="D147" s="89"/>
      <c r="E147" s="89"/>
      <c r="F147" s="90"/>
      <c r="G147" s="15"/>
      <c r="H147" s="15"/>
      <c r="I147" s="15"/>
      <c r="J147" s="15"/>
      <c r="K147" s="15"/>
      <c r="L147" s="15"/>
      <c r="M147" s="15"/>
      <c r="N147" s="15"/>
      <c r="O147" s="15"/>
      <c r="P147" s="15"/>
      <c r="Q147" s="15"/>
      <c r="R147" s="15"/>
      <c r="S147" s="15"/>
      <c r="T147" s="15"/>
      <c r="U147" s="15"/>
      <c r="V147" s="15"/>
      <c r="W147" s="15"/>
      <c r="X147" s="15"/>
      <c r="Y147" s="15"/>
    </row>
    <row r="148" spans="1:25" ht="14.25" customHeight="1" x14ac:dyDescent="0.55000000000000004">
      <c r="A148" s="15"/>
      <c r="B148" s="88"/>
      <c r="C148" s="89"/>
      <c r="D148" s="89"/>
      <c r="E148" s="89"/>
      <c r="F148" s="90"/>
      <c r="G148" s="15"/>
      <c r="H148" s="15"/>
      <c r="I148" s="15"/>
      <c r="J148" s="15"/>
      <c r="K148" s="15"/>
      <c r="L148" s="15"/>
      <c r="M148" s="15"/>
      <c r="N148" s="15"/>
      <c r="O148" s="15"/>
      <c r="P148" s="15"/>
      <c r="Q148" s="15"/>
      <c r="R148" s="15"/>
      <c r="S148" s="15"/>
      <c r="T148" s="15"/>
      <c r="U148" s="15"/>
      <c r="V148" s="15"/>
      <c r="W148" s="15"/>
      <c r="X148" s="15"/>
      <c r="Y148" s="15"/>
    </row>
    <row r="149" spans="1:25" ht="14.25" customHeight="1" x14ac:dyDescent="0.55000000000000004">
      <c r="A149" s="15"/>
      <c r="B149" s="88"/>
      <c r="C149" s="89"/>
      <c r="D149" s="89"/>
      <c r="E149" s="89"/>
      <c r="F149" s="90"/>
      <c r="G149" s="15"/>
      <c r="H149" s="15"/>
      <c r="I149" s="15"/>
      <c r="J149" s="15"/>
      <c r="K149" s="15"/>
      <c r="L149" s="15"/>
      <c r="M149" s="15"/>
      <c r="N149" s="15"/>
      <c r="O149" s="15"/>
      <c r="P149" s="15"/>
      <c r="Q149" s="15"/>
      <c r="R149" s="15"/>
      <c r="S149" s="15"/>
      <c r="T149" s="15"/>
      <c r="U149" s="15"/>
      <c r="V149" s="15"/>
      <c r="W149" s="15"/>
      <c r="X149" s="15"/>
      <c r="Y149" s="15"/>
    </row>
    <row r="150" spans="1:25" ht="14.25" customHeight="1" x14ac:dyDescent="0.55000000000000004">
      <c r="A150" s="15"/>
      <c r="B150" s="88"/>
      <c r="C150" s="89"/>
      <c r="D150" s="89"/>
      <c r="E150" s="89"/>
      <c r="F150" s="90"/>
      <c r="G150" s="15"/>
      <c r="H150" s="15"/>
      <c r="I150" s="15"/>
      <c r="J150" s="15"/>
      <c r="K150" s="15"/>
      <c r="L150" s="15"/>
      <c r="M150" s="15"/>
      <c r="N150" s="15"/>
      <c r="O150" s="15"/>
      <c r="P150" s="15"/>
      <c r="Q150" s="15"/>
      <c r="R150" s="15"/>
      <c r="S150" s="15"/>
      <c r="T150" s="15"/>
      <c r="U150" s="15"/>
      <c r="V150" s="15"/>
      <c r="W150" s="15"/>
      <c r="X150" s="15"/>
      <c r="Y150" s="15"/>
    </row>
    <row r="151" spans="1:25" ht="14.25" customHeight="1" x14ac:dyDescent="0.55000000000000004">
      <c r="A151" s="15"/>
      <c r="B151" s="88"/>
      <c r="C151" s="89"/>
      <c r="D151" s="89"/>
      <c r="E151" s="89"/>
      <c r="F151" s="90"/>
      <c r="G151" s="15"/>
      <c r="H151" s="15"/>
      <c r="I151" s="15"/>
      <c r="J151" s="15"/>
      <c r="K151" s="15"/>
      <c r="L151" s="15"/>
      <c r="M151" s="15"/>
      <c r="N151" s="15"/>
      <c r="O151" s="15"/>
      <c r="P151" s="15"/>
      <c r="Q151" s="15"/>
      <c r="R151" s="15"/>
      <c r="S151" s="15"/>
      <c r="T151" s="15"/>
      <c r="U151" s="15"/>
      <c r="V151" s="15"/>
      <c r="W151" s="15"/>
      <c r="X151" s="15"/>
      <c r="Y151" s="15"/>
    </row>
    <row r="152" spans="1:25" ht="14.25" customHeight="1" x14ac:dyDescent="0.55000000000000004">
      <c r="A152" s="15"/>
      <c r="B152" s="88"/>
      <c r="C152" s="89"/>
      <c r="D152" s="89"/>
      <c r="E152" s="89"/>
      <c r="F152" s="90"/>
      <c r="G152" s="15"/>
      <c r="H152" s="15"/>
      <c r="I152" s="15"/>
      <c r="J152" s="15"/>
      <c r="K152" s="15"/>
      <c r="L152" s="15"/>
      <c r="M152" s="15"/>
      <c r="N152" s="15"/>
      <c r="O152" s="15"/>
      <c r="P152" s="15"/>
      <c r="Q152" s="15"/>
      <c r="R152" s="15"/>
      <c r="S152" s="15"/>
      <c r="T152" s="15"/>
      <c r="U152" s="15"/>
      <c r="V152" s="15"/>
      <c r="W152" s="15"/>
      <c r="X152" s="15"/>
      <c r="Y152" s="15"/>
    </row>
    <row r="153" spans="1:25" ht="14.25" customHeight="1" thickBot="1" x14ac:dyDescent="0.6">
      <c r="A153" s="15"/>
      <c r="B153" s="91"/>
      <c r="C153" s="92"/>
      <c r="D153" s="92"/>
      <c r="E153" s="92"/>
      <c r="F153" s="93"/>
      <c r="G153" s="15"/>
      <c r="H153" s="15"/>
      <c r="I153" s="15"/>
      <c r="J153" s="15"/>
      <c r="K153" s="15"/>
      <c r="L153" s="15"/>
      <c r="M153" s="15"/>
      <c r="N153" s="15"/>
      <c r="O153" s="15"/>
      <c r="P153" s="15"/>
      <c r="Q153" s="15"/>
      <c r="R153" s="15"/>
      <c r="S153" s="15"/>
      <c r="T153" s="15"/>
      <c r="U153" s="15"/>
      <c r="V153" s="15"/>
      <c r="W153" s="15"/>
      <c r="X153" s="15"/>
      <c r="Y153" s="15"/>
    </row>
    <row r="154" spans="1:25" ht="14.25" customHeight="1" x14ac:dyDescent="0.55000000000000004">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row>
    <row r="155" spans="1:25" ht="14.25" customHeight="1" x14ac:dyDescent="0.55000000000000004">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row>
    <row r="156" spans="1:25" ht="14.25" customHeight="1" x14ac:dyDescent="0.55000000000000004">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row>
    <row r="157" spans="1:25" ht="14.25" customHeight="1" x14ac:dyDescent="0.55000000000000004">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row>
    <row r="158" spans="1:25" ht="14.25" customHeight="1" x14ac:dyDescent="0.55000000000000004">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row>
    <row r="159" spans="1:25" ht="14.25" customHeight="1" x14ac:dyDescent="0.55000000000000004">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row>
    <row r="160" spans="1:25" ht="14.25" customHeight="1" x14ac:dyDescent="0.55000000000000004">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row>
    <row r="161" spans="1:25" ht="14.25" customHeight="1" x14ac:dyDescent="0.55000000000000004">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row>
    <row r="162" spans="1:25" ht="14.25" customHeight="1" x14ac:dyDescent="0.55000000000000004">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row>
    <row r="163" spans="1:25" ht="14.25" customHeight="1" x14ac:dyDescent="0.55000000000000004">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row>
    <row r="164" spans="1:25" ht="14.25" customHeight="1" x14ac:dyDescent="0.55000000000000004">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row>
    <row r="165" spans="1:25" ht="14.25" customHeight="1" x14ac:dyDescent="0.55000000000000004">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row>
    <row r="166" spans="1:25" ht="14.25" customHeight="1" x14ac:dyDescent="0.55000000000000004">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row>
    <row r="167" spans="1:25" ht="14.25" customHeight="1" x14ac:dyDescent="0.55000000000000004">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row>
    <row r="168" spans="1:25" ht="14.25" customHeight="1" x14ac:dyDescent="0.55000000000000004">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row>
    <row r="169" spans="1:25" ht="14.25" customHeight="1" x14ac:dyDescent="0.55000000000000004">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row>
    <row r="170" spans="1:25" ht="14.25" customHeight="1" x14ac:dyDescent="0.55000000000000004">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row>
    <row r="171" spans="1:25" ht="14.25" customHeight="1" x14ac:dyDescent="0.55000000000000004">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row>
    <row r="172" spans="1:25" ht="14.25" customHeight="1" x14ac:dyDescent="0.55000000000000004">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row>
    <row r="173" spans="1:25" ht="14.25" customHeight="1" x14ac:dyDescent="0.55000000000000004">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row>
    <row r="174" spans="1:25" ht="14.25" customHeight="1" x14ac:dyDescent="0.55000000000000004">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row>
    <row r="175" spans="1:25" ht="14.25" customHeight="1" x14ac:dyDescent="0.55000000000000004">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row>
    <row r="176" spans="1:25" ht="14.25" customHeight="1" x14ac:dyDescent="0.55000000000000004">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row>
    <row r="177" spans="1:25" ht="14.25" customHeight="1" x14ac:dyDescent="0.55000000000000004">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row>
    <row r="178" spans="1:25" ht="14.25" customHeight="1" x14ac:dyDescent="0.55000000000000004">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row>
    <row r="179" spans="1:25" ht="14.25" customHeight="1" x14ac:dyDescent="0.55000000000000004">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row>
    <row r="180" spans="1:25" ht="14.25" customHeight="1" x14ac:dyDescent="0.55000000000000004">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row>
    <row r="181" spans="1:25" ht="14.25" customHeight="1" x14ac:dyDescent="0.55000000000000004">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row>
    <row r="182" spans="1:25" ht="14.25" customHeight="1" x14ac:dyDescent="0.55000000000000004">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row>
    <row r="183" spans="1:25" ht="14.25" customHeight="1" x14ac:dyDescent="0.55000000000000004">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row>
    <row r="184" spans="1:25" ht="14.25" customHeight="1" x14ac:dyDescent="0.55000000000000004">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row>
    <row r="185" spans="1:25" ht="14.25" customHeight="1" x14ac:dyDescent="0.55000000000000004">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row>
    <row r="186" spans="1:25" ht="14.25" customHeight="1" x14ac:dyDescent="0.55000000000000004">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row>
    <row r="187" spans="1:25" ht="14.25" customHeight="1" x14ac:dyDescent="0.55000000000000004">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row>
    <row r="188" spans="1:25" ht="14.25" customHeight="1" x14ac:dyDescent="0.55000000000000004">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row>
    <row r="189" spans="1:25" ht="14.25" customHeight="1" x14ac:dyDescent="0.55000000000000004">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row>
    <row r="190" spans="1:25" ht="14.25" customHeight="1" x14ac:dyDescent="0.55000000000000004">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row>
    <row r="191" spans="1:25" ht="14.25" customHeight="1" x14ac:dyDescent="0.55000000000000004">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row>
    <row r="192" spans="1:25" ht="14.25" customHeight="1" x14ac:dyDescent="0.55000000000000004">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row>
    <row r="193" spans="1:25" ht="14.25" customHeight="1" x14ac:dyDescent="0.55000000000000004">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row>
    <row r="194" spans="1:25" ht="14.25" customHeight="1" x14ac:dyDescent="0.55000000000000004">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row>
    <row r="195" spans="1:25" ht="14.25" customHeight="1" x14ac:dyDescent="0.55000000000000004">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row>
    <row r="196" spans="1:25" ht="14.25" customHeight="1" x14ac:dyDescent="0.55000000000000004">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row>
    <row r="197" spans="1:25" ht="14.25" customHeight="1" x14ac:dyDescent="0.55000000000000004">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row>
    <row r="198" spans="1:25" ht="14.25" customHeight="1" x14ac:dyDescent="0.55000000000000004">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row>
    <row r="199" spans="1:25" ht="14.25" customHeight="1" x14ac:dyDescent="0.55000000000000004">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row>
    <row r="200" spans="1:25" ht="14.25" customHeight="1" x14ac:dyDescent="0.55000000000000004">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row>
    <row r="201" spans="1:25" ht="14.25" customHeight="1" x14ac:dyDescent="0.55000000000000004">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row>
    <row r="202" spans="1:25" ht="14.25" customHeight="1" x14ac:dyDescent="0.55000000000000004">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row>
    <row r="203" spans="1:25" ht="14.25" customHeight="1" x14ac:dyDescent="0.55000000000000004">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row>
    <row r="204" spans="1:25" ht="14.25" customHeight="1" x14ac:dyDescent="0.55000000000000004">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row>
    <row r="205" spans="1:25" ht="14.25" customHeight="1" x14ac:dyDescent="0.55000000000000004">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row>
    <row r="206" spans="1:25" ht="14.25" customHeight="1" x14ac:dyDescent="0.55000000000000004">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row>
    <row r="207" spans="1:25" ht="14.25" customHeight="1" x14ac:dyDescent="0.55000000000000004">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row>
    <row r="208" spans="1:25" ht="14.25" customHeight="1" x14ac:dyDescent="0.55000000000000004">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row>
    <row r="209" spans="1:25" ht="14.25" customHeight="1" x14ac:dyDescent="0.55000000000000004">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row>
    <row r="210" spans="1:25" ht="14.25" customHeight="1" x14ac:dyDescent="0.55000000000000004">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row>
    <row r="211" spans="1:25" ht="14.25" customHeight="1" x14ac:dyDescent="0.55000000000000004">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row>
    <row r="212" spans="1:25" ht="14.25" customHeight="1" x14ac:dyDescent="0.55000000000000004">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row>
    <row r="213" spans="1:25" ht="14.25" customHeight="1" x14ac:dyDescent="0.55000000000000004">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row>
    <row r="214" spans="1:25" ht="14.25" customHeight="1" x14ac:dyDescent="0.55000000000000004">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row>
    <row r="215" spans="1:25" ht="14.25" customHeight="1" x14ac:dyDescent="0.55000000000000004">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row>
    <row r="216" spans="1:25" ht="14.25" customHeight="1" x14ac:dyDescent="0.55000000000000004">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row>
    <row r="217" spans="1:25" ht="14.25" customHeight="1" x14ac:dyDescent="0.55000000000000004">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row>
    <row r="218" spans="1:25" ht="14.25" customHeight="1" x14ac:dyDescent="0.55000000000000004">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row>
    <row r="219" spans="1:25" ht="14.25" customHeight="1" x14ac:dyDescent="0.55000000000000004">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row>
    <row r="220" spans="1:25" ht="14.25" customHeight="1" x14ac:dyDescent="0.55000000000000004">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row>
    <row r="221" spans="1:25" ht="14.25" customHeight="1" x14ac:dyDescent="0.55000000000000004">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row>
    <row r="222" spans="1:25" ht="14.25" customHeight="1" x14ac:dyDescent="0.55000000000000004">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row>
    <row r="223" spans="1:25" ht="14.25" customHeight="1" x14ac:dyDescent="0.55000000000000004">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row>
    <row r="224" spans="1:25" ht="14.25" customHeight="1" x14ac:dyDescent="0.55000000000000004">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row>
    <row r="225" spans="1:25" ht="14.25" customHeight="1" x14ac:dyDescent="0.55000000000000004">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row>
    <row r="226" spans="1:25" ht="14.25" customHeight="1" x14ac:dyDescent="0.55000000000000004">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row>
    <row r="227" spans="1:25" ht="14.25" customHeight="1" x14ac:dyDescent="0.55000000000000004">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row>
    <row r="228" spans="1:25" ht="14.25" customHeight="1" x14ac:dyDescent="0.55000000000000004">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row>
    <row r="229" spans="1:25" ht="14.25" customHeight="1" x14ac:dyDescent="0.55000000000000004">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row>
    <row r="230" spans="1:25" ht="14.25" customHeight="1" x14ac:dyDescent="0.55000000000000004">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row>
    <row r="231" spans="1:25" ht="14.25" customHeight="1" x14ac:dyDescent="0.55000000000000004">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row>
    <row r="232" spans="1:25" ht="14.25" customHeight="1" x14ac:dyDescent="0.55000000000000004">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row>
    <row r="233" spans="1:25" ht="14.25" customHeight="1" x14ac:dyDescent="0.55000000000000004">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row>
    <row r="234" spans="1:25" ht="14.25" customHeight="1" x14ac:dyDescent="0.55000000000000004">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row>
    <row r="235" spans="1:25" ht="14.25" customHeight="1" x14ac:dyDescent="0.55000000000000004">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row>
    <row r="236" spans="1:25" ht="14.25" customHeight="1" x14ac:dyDescent="0.55000000000000004">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row>
    <row r="237" spans="1:25" ht="14.25" customHeight="1" x14ac:dyDescent="0.55000000000000004">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row>
    <row r="238" spans="1:25" ht="14.25" customHeight="1" x14ac:dyDescent="0.55000000000000004">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row>
    <row r="239" spans="1:25" ht="14.25" customHeight="1" x14ac:dyDescent="0.55000000000000004">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row>
    <row r="240" spans="1:25" ht="14.25" customHeight="1" x14ac:dyDescent="0.55000000000000004">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row>
    <row r="241" spans="1:25" ht="14.25" customHeight="1" x14ac:dyDescent="0.55000000000000004">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row>
    <row r="242" spans="1:25" ht="14.25" customHeight="1" x14ac:dyDescent="0.55000000000000004">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1:25" ht="14.25" customHeight="1" x14ac:dyDescent="0.55000000000000004">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row>
    <row r="244" spans="1:25" ht="14.25" customHeight="1" x14ac:dyDescent="0.55000000000000004">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row>
    <row r="245" spans="1:25" ht="14.25" customHeight="1" x14ac:dyDescent="0.55000000000000004">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row>
    <row r="246" spans="1:25" ht="14.25" customHeight="1" x14ac:dyDescent="0.55000000000000004">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row>
    <row r="247" spans="1:25" ht="14.25" customHeight="1" x14ac:dyDescent="0.55000000000000004">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row>
    <row r="248" spans="1:25" ht="14.25" customHeight="1" x14ac:dyDescent="0.55000000000000004">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row>
    <row r="249" spans="1:25" ht="14.25" customHeight="1" x14ac:dyDescent="0.55000000000000004">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row>
    <row r="250" spans="1:25" ht="14.25" customHeight="1" x14ac:dyDescent="0.55000000000000004">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row>
    <row r="251" spans="1:25" ht="14.25" customHeight="1" x14ac:dyDescent="0.55000000000000004">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row>
    <row r="252" spans="1:25" ht="14.25" customHeight="1" x14ac:dyDescent="0.55000000000000004">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row>
    <row r="253" spans="1:25" ht="14.25" customHeight="1" x14ac:dyDescent="0.55000000000000004">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row>
    <row r="254" spans="1:25" ht="14.25" customHeight="1" x14ac:dyDescent="0.55000000000000004">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row>
    <row r="255" spans="1:25" ht="14.25" customHeight="1" x14ac:dyDescent="0.55000000000000004">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row>
    <row r="256" spans="1:25" ht="14.25" customHeight="1" x14ac:dyDescent="0.55000000000000004">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row>
    <row r="257" spans="1:25" ht="14.25" customHeight="1" x14ac:dyDescent="0.55000000000000004">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row>
    <row r="258" spans="1:25" ht="14.25" customHeight="1" x14ac:dyDescent="0.55000000000000004">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row>
    <row r="259" spans="1:25" ht="14.25" customHeight="1" x14ac:dyDescent="0.55000000000000004">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row>
    <row r="260" spans="1:25" ht="14.25" customHeight="1" x14ac:dyDescent="0.55000000000000004">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row>
    <row r="261" spans="1:25" ht="14.25" customHeight="1" x14ac:dyDescent="0.55000000000000004">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row>
    <row r="262" spans="1:25" ht="14.25" customHeight="1" x14ac:dyDescent="0.55000000000000004">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row>
    <row r="263" spans="1:25" ht="14.25" customHeight="1" x14ac:dyDescent="0.55000000000000004">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row>
    <row r="264" spans="1:25" ht="14.25" customHeight="1" x14ac:dyDescent="0.55000000000000004">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row>
    <row r="265" spans="1:25" ht="14.25" customHeight="1" x14ac:dyDescent="0.55000000000000004">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row>
    <row r="266" spans="1:25" ht="14.25" customHeight="1" x14ac:dyDescent="0.55000000000000004">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row>
    <row r="267" spans="1:25" ht="14.25" customHeight="1" x14ac:dyDescent="0.55000000000000004">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row>
    <row r="268" spans="1:25" ht="14.25" customHeight="1" x14ac:dyDescent="0.55000000000000004">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row>
    <row r="269" spans="1:25" ht="14.25" customHeight="1" x14ac:dyDescent="0.55000000000000004">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row>
    <row r="270" spans="1:25" ht="14.25" customHeight="1" x14ac:dyDescent="0.55000000000000004">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row>
    <row r="271" spans="1:25" ht="14.25" customHeight="1" x14ac:dyDescent="0.55000000000000004">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row>
    <row r="272" spans="1:25" ht="14.25" customHeight="1" x14ac:dyDescent="0.55000000000000004">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row>
    <row r="273" spans="1:25" ht="14.25" customHeight="1" x14ac:dyDescent="0.55000000000000004">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row>
    <row r="274" spans="1:25" ht="14.25" customHeight="1" x14ac:dyDescent="0.55000000000000004">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row>
    <row r="275" spans="1:25" ht="14.25" customHeight="1" x14ac:dyDescent="0.55000000000000004">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row>
    <row r="276" spans="1:25" ht="14.25" customHeight="1" x14ac:dyDescent="0.55000000000000004">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row>
    <row r="277" spans="1:25" ht="14.25" customHeight="1" x14ac:dyDescent="0.55000000000000004">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row>
    <row r="278" spans="1:25" ht="14.25" customHeight="1" x14ac:dyDescent="0.55000000000000004">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row>
    <row r="279" spans="1:25" ht="14.25" customHeight="1" x14ac:dyDescent="0.55000000000000004">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row>
    <row r="280" spans="1:25" ht="14.25" customHeight="1" x14ac:dyDescent="0.55000000000000004">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row>
    <row r="281" spans="1:25" ht="14.25" customHeight="1" x14ac:dyDescent="0.55000000000000004">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row>
    <row r="282" spans="1:25" ht="14.25" customHeight="1" x14ac:dyDescent="0.55000000000000004">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row>
    <row r="283" spans="1:25" ht="14.25" customHeight="1" x14ac:dyDescent="0.55000000000000004">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row>
    <row r="284" spans="1:25" ht="14.25" customHeight="1" x14ac:dyDescent="0.55000000000000004">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row>
    <row r="285" spans="1:25" ht="14.25" customHeight="1" x14ac:dyDescent="0.55000000000000004">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row>
    <row r="286" spans="1:25" ht="14.25" customHeight="1" x14ac:dyDescent="0.55000000000000004">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row>
    <row r="287" spans="1:25" ht="14.25" customHeight="1" x14ac:dyDescent="0.55000000000000004">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row>
    <row r="288" spans="1:25" ht="14.25" customHeight="1" x14ac:dyDescent="0.55000000000000004">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row>
    <row r="289" spans="1:25" ht="14.25" customHeight="1" x14ac:dyDescent="0.55000000000000004">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row>
    <row r="290" spans="1:25" ht="14.25" customHeight="1" x14ac:dyDescent="0.55000000000000004">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row>
    <row r="291" spans="1:25" ht="14.25" customHeight="1" x14ac:dyDescent="0.55000000000000004">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row>
    <row r="292" spans="1:25" ht="14.25" customHeight="1" x14ac:dyDescent="0.55000000000000004">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row>
    <row r="293" spans="1:25" ht="14.25" customHeight="1" x14ac:dyDescent="0.55000000000000004">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row>
    <row r="294" spans="1:25" ht="14.25" customHeight="1" x14ac:dyDescent="0.55000000000000004">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row>
    <row r="295" spans="1:25" ht="14.25" customHeight="1" x14ac:dyDescent="0.55000000000000004">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row>
    <row r="296" spans="1:25" ht="14.25" customHeight="1" x14ac:dyDescent="0.55000000000000004">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row>
    <row r="297" spans="1:25" ht="14.25" customHeight="1" x14ac:dyDescent="0.55000000000000004">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row>
    <row r="298" spans="1:25" ht="14.25" customHeight="1" x14ac:dyDescent="0.55000000000000004">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row>
    <row r="299" spans="1:25" ht="14.25" customHeight="1" x14ac:dyDescent="0.55000000000000004">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row>
    <row r="300" spans="1:25" ht="14.25" customHeight="1" x14ac:dyDescent="0.55000000000000004">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row>
    <row r="301" spans="1:25" ht="14.25" customHeight="1" x14ac:dyDescent="0.55000000000000004">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row>
    <row r="302" spans="1:25" ht="14.25" customHeight="1" x14ac:dyDescent="0.55000000000000004">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row>
    <row r="303" spans="1:25" ht="14.25" customHeight="1" x14ac:dyDescent="0.55000000000000004">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row>
    <row r="304" spans="1:25" ht="14.25" customHeight="1" x14ac:dyDescent="0.55000000000000004">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row>
    <row r="305" spans="1:25" ht="14.25" customHeight="1" x14ac:dyDescent="0.55000000000000004">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row>
    <row r="306" spans="1:25" ht="14.25" customHeight="1" x14ac:dyDescent="0.55000000000000004">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row>
    <row r="307" spans="1:25" ht="14.25" customHeight="1" x14ac:dyDescent="0.55000000000000004">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row>
    <row r="308" spans="1:25" ht="14.25" customHeight="1" x14ac:dyDescent="0.55000000000000004">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row>
    <row r="309" spans="1:25" ht="14.25" customHeight="1" x14ac:dyDescent="0.55000000000000004">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row>
    <row r="310" spans="1:25" ht="14.25" customHeight="1" x14ac:dyDescent="0.55000000000000004">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row>
    <row r="311" spans="1:25" ht="14.25" customHeight="1" x14ac:dyDescent="0.55000000000000004">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row>
    <row r="312" spans="1:25" ht="14.25" customHeight="1" x14ac:dyDescent="0.55000000000000004">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row>
    <row r="313" spans="1:25" ht="14.25" customHeight="1" x14ac:dyDescent="0.55000000000000004">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row>
    <row r="314" spans="1:25" ht="14.25" customHeight="1" x14ac:dyDescent="0.55000000000000004">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row>
    <row r="315" spans="1:25" ht="14.25" customHeight="1" x14ac:dyDescent="0.55000000000000004">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row>
    <row r="316" spans="1:25" ht="14.25" customHeight="1" x14ac:dyDescent="0.55000000000000004">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row>
    <row r="317" spans="1:25" ht="14.25" customHeight="1" x14ac:dyDescent="0.55000000000000004">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row>
    <row r="318" spans="1:25" ht="14.25" customHeight="1" x14ac:dyDescent="0.55000000000000004">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row>
    <row r="319" spans="1:25" ht="14.25" customHeight="1" x14ac:dyDescent="0.55000000000000004">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row>
    <row r="320" spans="1:25" ht="14.25" customHeight="1" x14ac:dyDescent="0.55000000000000004">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row>
    <row r="321" spans="1:25" ht="14.25" customHeight="1" x14ac:dyDescent="0.55000000000000004">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row>
    <row r="322" spans="1:25" ht="14.25" customHeight="1" x14ac:dyDescent="0.55000000000000004">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row>
    <row r="323" spans="1:25" ht="14.25" customHeight="1" x14ac:dyDescent="0.55000000000000004">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row>
    <row r="324" spans="1:25" ht="14.25" customHeight="1" x14ac:dyDescent="0.55000000000000004">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row>
    <row r="325" spans="1:25" ht="14.25" customHeight="1" x14ac:dyDescent="0.55000000000000004">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row>
    <row r="326" spans="1:25" ht="14.25" customHeight="1" x14ac:dyDescent="0.55000000000000004">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row>
    <row r="327" spans="1:25" ht="14.25" customHeight="1" x14ac:dyDescent="0.55000000000000004">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row>
    <row r="328" spans="1:25" ht="14.25" customHeight="1" x14ac:dyDescent="0.55000000000000004">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row>
    <row r="329" spans="1:25" ht="14.25" customHeight="1" x14ac:dyDescent="0.55000000000000004">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row>
    <row r="330" spans="1:25" ht="14.25" customHeight="1" x14ac:dyDescent="0.55000000000000004">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row>
    <row r="331" spans="1:25" ht="14.25" customHeight="1" x14ac:dyDescent="0.55000000000000004">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row>
    <row r="332" spans="1:25" ht="14.25" customHeight="1" x14ac:dyDescent="0.55000000000000004">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row>
    <row r="333" spans="1:25" ht="14.25" customHeight="1" x14ac:dyDescent="0.55000000000000004">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row>
    <row r="334" spans="1:25" ht="14.25" customHeight="1" x14ac:dyDescent="0.55000000000000004">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row>
    <row r="335" spans="1:25" ht="14.25" customHeight="1" x14ac:dyDescent="0.55000000000000004">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row>
    <row r="336" spans="1:25" ht="14.25" customHeight="1" x14ac:dyDescent="0.55000000000000004">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row>
    <row r="337" spans="1:25" ht="14.25" customHeight="1" x14ac:dyDescent="0.55000000000000004">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row>
    <row r="338" spans="1:25" ht="14.25" customHeight="1" x14ac:dyDescent="0.55000000000000004">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row>
    <row r="339" spans="1:25" ht="14.25" customHeight="1" x14ac:dyDescent="0.55000000000000004">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row>
    <row r="340" spans="1:25" ht="14.25" customHeight="1" x14ac:dyDescent="0.55000000000000004">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row>
    <row r="341" spans="1:25" ht="14.25" customHeight="1" x14ac:dyDescent="0.55000000000000004">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row>
    <row r="342" spans="1:25" ht="14.25" customHeight="1" x14ac:dyDescent="0.55000000000000004">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row>
    <row r="343" spans="1:25" ht="14.25" customHeight="1" x14ac:dyDescent="0.55000000000000004">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row>
    <row r="344" spans="1:25" ht="14.25" customHeight="1" x14ac:dyDescent="0.55000000000000004">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row>
    <row r="345" spans="1:25" ht="14.25" customHeight="1" x14ac:dyDescent="0.55000000000000004">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row>
    <row r="346" spans="1:25" ht="14.25" customHeight="1" x14ac:dyDescent="0.55000000000000004">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row>
    <row r="347" spans="1:25" ht="14.25" customHeight="1" x14ac:dyDescent="0.55000000000000004">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row>
    <row r="348" spans="1:25" ht="14.25" customHeight="1" x14ac:dyDescent="0.55000000000000004">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row>
    <row r="349" spans="1:25" ht="14.25" customHeight="1" x14ac:dyDescent="0.55000000000000004">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row>
    <row r="350" spans="1:25" ht="14.25" customHeight="1" x14ac:dyDescent="0.55000000000000004">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row>
    <row r="351" spans="1:25" ht="14.25" customHeight="1" x14ac:dyDescent="0.55000000000000004">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row>
    <row r="352" spans="1:25" ht="14.25" customHeight="1" x14ac:dyDescent="0.55000000000000004">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row>
    <row r="353" spans="1:25" ht="14.25" customHeight="1" x14ac:dyDescent="0.55000000000000004">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row>
    <row r="354" spans="1:25" ht="14.25" customHeight="1" x14ac:dyDescent="0.55000000000000004">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row>
    <row r="355" spans="1:25" ht="14.25" customHeight="1" x14ac:dyDescent="0.55000000000000004">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row>
    <row r="356" spans="1:25" ht="14.25" customHeight="1" x14ac:dyDescent="0.55000000000000004">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row>
    <row r="357" spans="1:25" ht="14.25" customHeight="1" x14ac:dyDescent="0.55000000000000004">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row>
    <row r="358" spans="1:25" ht="14.25" customHeight="1" x14ac:dyDescent="0.55000000000000004">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row>
    <row r="359" spans="1:25" ht="14.25" customHeight="1" x14ac:dyDescent="0.55000000000000004">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row>
    <row r="360" spans="1:25" ht="14.25" customHeight="1" x14ac:dyDescent="0.55000000000000004">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row>
    <row r="361" spans="1:25" ht="14.25" customHeight="1" x14ac:dyDescent="0.55000000000000004">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row>
    <row r="362" spans="1:25" ht="14.25" customHeight="1" x14ac:dyDescent="0.55000000000000004">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row>
    <row r="363" spans="1:25" ht="14.25" customHeight="1" x14ac:dyDescent="0.55000000000000004">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row>
    <row r="364" spans="1:25" ht="14.25" customHeight="1" x14ac:dyDescent="0.55000000000000004">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row>
    <row r="365" spans="1:25" ht="14.25" customHeight="1" x14ac:dyDescent="0.55000000000000004">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row>
    <row r="366" spans="1:25" ht="14.25" customHeight="1" x14ac:dyDescent="0.55000000000000004">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row>
    <row r="367" spans="1:25" ht="14.25" customHeight="1" x14ac:dyDescent="0.55000000000000004">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row>
    <row r="368" spans="1:25" ht="14.25" customHeight="1" x14ac:dyDescent="0.55000000000000004">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row>
    <row r="369" spans="1:25" ht="14.25" customHeight="1" x14ac:dyDescent="0.55000000000000004">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row>
    <row r="370" spans="1:25" ht="14.25" customHeight="1" x14ac:dyDescent="0.55000000000000004">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row>
    <row r="371" spans="1:25" ht="14.25" customHeight="1" x14ac:dyDescent="0.55000000000000004">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row>
    <row r="372" spans="1:25" ht="14.25" customHeight="1" x14ac:dyDescent="0.55000000000000004">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row>
    <row r="373" spans="1:25" ht="14.25" customHeight="1" x14ac:dyDescent="0.55000000000000004">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row>
    <row r="374" spans="1:25" ht="14.25" customHeight="1" x14ac:dyDescent="0.55000000000000004">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row>
    <row r="375" spans="1:25" ht="14.25" customHeight="1" x14ac:dyDescent="0.55000000000000004">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row>
    <row r="376" spans="1:25" ht="14.25" customHeight="1" x14ac:dyDescent="0.55000000000000004">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row>
    <row r="377" spans="1:25" ht="14.25" customHeight="1" x14ac:dyDescent="0.55000000000000004">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row>
    <row r="378" spans="1:25" ht="14.25" customHeight="1" x14ac:dyDescent="0.55000000000000004">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row>
    <row r="379" spans="1:25" ht="14.25" customHeight="1" x14ac:dyDescent="0.55000000000000004">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row>
    <row r="380" spans="1:25" ht="14.25" customHeight="1" x14ac:dyDescent="0.55000000000000004">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row>
    <row r="381" spans="1:25" ht="14.25" customHeight="1" x14ac:dyDescent="0.55000000000000004">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row>
    <row r="382" spans="1:25" ht="14.25" customHeight="1" x14ac:dyDescent="0.55000000000000004">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row>
    <row r="383" spans="1:25" ht="14.25" customHeight="1" x14ac:dyDescent="0.55000000000000004">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row>
    <row r="384" spans="1:25" ht="14.25" customHeight="1" x14ac:dyDescent="0.55000000000000004">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row>
    <row r="385" spans="1:25" ht="14.25" customHeight="1" x14ac:dyDescent="0.55000000000000004">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row>
    <row r="386" spans="1:25" ht="14.25" customHeight="1" x14ac:dyDescent="0.55000000000000004">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row>
    <row r="387" spans="1:25" ht="14.25" customHeight="1" x14ac:dyDescent="0.55000000000000004">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row>
    <row r="388" spans="1:25" ht="14.25" customHeight="1" x14ac:dyDescent="0.55000000000000004">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row>
    <row r="389" spans="1:25" ht="14.25" customHeight="1" x14ac:dyDescent="0.55000000000000004">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row>
    <row r="390" spans="1:25" ht="14.25" customHeight="1" x14ac:dyDescent="0.55000000000000004">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row>
    <row r="391" spans="1:25" ht="14.25" customHeight="1" x14ac:dyDescent="0.55000000000000004">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row>
    <row r="392" spans="1:25" ht="14.25" customHeight="1" x14ac:dyDescent="0.55000000000000004">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row>
    <row r="393" spans="1:25" ht="14.25" customHeight="1" x14ac:dyDescent="0.55000000000000004">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row>
    <row r="394" spans="1:25" ht="14.25" customHeight="1" x14ac:dyDescent="0.55000000000000004">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row>
    <row r="395" spans="1:25" ht="14.25" customHeight="1" x14ac:dyDescent="0.55000000000000004">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row>
    <row r="396" spans="1:25" ht="14.25" customHeight="1" x14ac:dyDescent="0.55000000000000004">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row>
    <row r="397" spans="1:25" ht="14.25" customHeight="1" x14ac:dyDescent="0.55000000000000004">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row>
    <row r="398" spans="1:25" ht="14.25" customHeight="1" x14ac:dyDescent="0.55000000000000004">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row>
    <row r="399" spans="1:25" ht="14.25" customHeight="1" x14ac:dyDescent="0.55000000000000004">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row>
    <row r="400" spans="1:25" ht="14.25" customHeight="1" x14ac:dyDescent="0.55000000000000004">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row>
    <row r="401" spans="1:25" ht="14.25" customHeight="1" x14ac:dyDescent="0.55000000000000004">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row>
    <row r="402" spans="1:25" ht="14.25" customHeight="1" x14ac:dyDescent="0.55000000000000004">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row>
    <row r="403" spans="1:25" ht="14.25" customHeight="1" x14ac:dyDescent="0.55000000000000004">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row>
    <row r="404" spans="1:25" ht="14.25" customHeight="1" x14ac:dyDescent="0.55000000000000004">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row>
    <row r="405" spans="1:25" ht="14.25" customHeight="1" x14ac:dyDescent="0.55000000000000004">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row>
    <row r="406" spans="1:25" ht="14.25" customHeight="1" x14ac:dyDescent="0.55000000000000004">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row>
    <row r="407" spans="1:25" ht="14.25" customHeight="1" x14ac:dyDescent="0.55000000000000004">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row>
    <row r="408" spans="1:25" ht="14.25" customHeight="1" x14ac:dyDescent="0.55000000000000004">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row>
    <row r="409" spans="1:25" ht="14.25" customHeight="1" x14ac:dyDescent="0.55000000000000004">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row>
    <row r="410" spans="1:25" ht="14.25" customHeight="1" x14ac:dyDescent="0.55000000000000004">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row>
    <row r="411" spans="1:25" ht="14.25" customHeight="1" x14ac:dyDescent="0.55000000000000004">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row>
    <row r="412" spans="1:25" ht="14.25" customHeight="1" x14ac:dyDescent="0.55000000000000004">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row>
    <row r="413" spans="1:25" ht="14.25" customHeight="1" x14ac:dyDescent="0.55000000000000004">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row>
    <row r="414" spans="1:25" ht="14.25" customHeight="1" x14ac:dyDescent="0.55000000000000004">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row>
    <row r="415" spans="1:25" ht="14.25" customHeight="1" x14ac:dyDescent="0.55000000000000004">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row>
    <row r="416" spans="1:25" ht="14.25" customHeight="1" x14ac:dyDescent="0.55000000000000004">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row>
    <row r="417" spans="1:25" ht="14.25" customHeight="1" x14ac:dyDescent="0.55000000000000004">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row>
    <row r="418" spans="1:25" ht="14.25" customHeight="1" x14ac:dyDescent="0.55000000000000004">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row>
    <row r="419" spans="1:25" ht="14.25" customHeight="1" x14ac:dyDescent="0.55000000000000004">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row>
    <row r="420" spans="1:25" ht="14.25" customHeight="1" x14ac:dyDescent="0.55000000000000004">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row>
    <row r="421" spans="1:25" ht="14.25" customHeight="1" x14ac:dyDescent="0.55000000000000004">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row>
    <row r="422" spans="1:25" ht="14.25" customHeight="1" x14ac:dyDescent="0.55000000000000004">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row>
    <row r="423" spans="1:25" ht="14.25" customHeight="1" x14ac:dyDescent="0.55000000000000004">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row>
    <row r="424" spans="1:25" ht="14.25" customHeight="1" x14ac:dyDescent="0.55000000000000004">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row>
    <row r="425" spans="1:25" ht="14.25" customHeight="1" x14ac:dyDescent="0.55000000000000004">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row>
    <row r="426" spans="1:25" ht="14.25" customHeight="1" x14ac:dyDescent="0.55000000000000004">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row>
    <row r="427" spans="1:25" ht="14.25" customHeight="1" x14ac:dyDescent="0.55000000000000004">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row>
    <row r="428" spans="1:25" ht="14.25" customHeight="1" x14ac:dyDescent="0.55000000000000004">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row>
    <row r="429" spans="1:25" ht="14.25" customHeight="1" x14ac:dyDescent="0.55000000000000004">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row>
    <row r="430" spans="1:25" ht="14.25" customHeight="1" x14ac:dyDescent="0.55000000000000004">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row>
    <row r="431" spans="1:25" ht="14.25" customHeight="1" x14ac:dyDescent="0.55000000000000004">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row>
    <row r="432" spans="1:25" ht="14.25" customHeight="1" x14ac:dyDescent="0.55000000000000004">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row>
    <row r="433" spans="1:25" ht="14.25" customHeight="1" x14ac:dyDescent="0.55000000000000004">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row>
    <row r="434" spans="1:25" ht="14.25" customHeight="1" x14ac:dyDescent="0.55000000000000004">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row>
    <row r="435" spans="1:25" ht="14.25" customHeight="1" x14ac:dyDescent="0.55000000000000004">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row>
    <row r="436" spans="1:25" ht="14.25" customHeight="1" x14ac:dyDescent="0.55000000000000004">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row>
    <row r="437" spans="1:25" ht="14.25" customHeight="1" x14ac:dyDescent="0.55000000000000004">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row>
    <row r="438" spans="1:25" ht="14.25" customHeight="1" x14ac:dyDescent="0.55000000000000004">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row>
    <row r="439" spans="1:25" ht="14.25" customHeight="1" x14ac:dyDescent="0.55000000000000004">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row>
    <row r="440" spans="1:25" ht="14.25" customHeight="1" x14ac:dyDescent="0.55000000000000004">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row>
    <row r="441" spans="1:25" ht="14.25" customHeight="1" x14ac:dyDescent="0.55000000000000004">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row>
    <row r="442" spans="1:25" ht="14.25" customHeight="1" x14ac:dyDescent="0.55000000000000004">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row>
    <row r="443" spans="1:25" ht="14.25" customHeight="1" x14ac:dyDescent="0.55000000000000004">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row>
    <row r="444" spans="1:25" ht="14.25" customHeight="1" x14ac:dyDescent="0.55000000000000004">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row>
    <row r="445" spans="1:25" ht="14.25" customHeight="1" x14ac:dyDescent="0.55000000000000004">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row>
    <row r="446" spans="1:25" ht="14.25" customHeight="1" x14ac:dyDescent="0.55000000000000004">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row>
    <row r="447" spans="1:25" ht="14.25" customHeight="1" x14ac:dyDescent="0.55000000000000004">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row>
    <row r="448" spans="1:25" ht="14.25" customHeight="1" x14ac:dyDescent="0.55000000000000004">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row>
    <row r="449" spans="1:25" ht="14.25" customHeight="1" x14ac:dyDescent="0.55000000000000004">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row>
    <row r="450" spans="1:25" ht="14.25" customHeight="1" x14ac:dyDescent="0.55000000000000004">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row>
    <row r="451" spans="1:25" ht="14.25" customHeight="1" x14ac:dyDescent="0.55000000000000004">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row>
    <row r="452" spans="1:25" ht="14.25" customHeight="1" x14ac:dyDescent="0.55000000000000004">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row>
    <row r="453" spans="1:25" ht="14.25" customHeight="1" x14ac:dyDescent="0.55000000000000004">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row>
    <row r="454" spans="1:25" ht="14.25" customHeight="1" x14ac:dyDescent="0.55000000000000004">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row>
    <row r="455" spans="1:25" ht="14.25" customHeight="1" x14ac:dyDescent="0.55000000000000004">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row>
    <row r="456" spans="1:25" ht="14.25" customHeight="1" x14ac:dyDescent="0.55000000000000004">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row>
    <row r="457" spans="1:25" ht="14.25" customHeight="1" x14ac:dyDescent="0.55000000000000004">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row>
    <row r="458" spans="1:25" ht="14.25" customHeight="1" x14ac:dyDescent="0.55000000000000004">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row>
    <row r="459" spans="1:25" ht="14.25" customHeight="1" x14ac:dyDescent="0.55000000000000004">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row>
    <row r="460" spans="1:25" ht="14.25" customHeight="1" x14ac:dyDescent="0.55000000000000004">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row>
    <row r="461" spans="1:25" ht="14.25" customHeight="1" x14ac:dyDescent="0.55000000000000004">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row>
    <row r="462" spans="1:25" ht="14.25" customHeight="1" x14ac:dyDescent="0.55000000000000004">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row>
    <row r="463" spans="1:25" ht="14.25" customHeight="1" x14ac:dyDescent="0.55000000000000004">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row>
    <row r="464" spans="1:25" ht="14.25" customHeight="1" x14ac:dyDescent="0.55000000000000004">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row>
    <row r="465" spans="1:25" ht="14.25" customHeight="1" x14ac:dyDescent="0.55000000000000004">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row>
    <row r="466" spans="1:25" ht="14.25" customHeight="1" x14ac:dyDescent="0.55000000000000004">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row>
    <row r="467" spans="1:25" ht="14.25" customHeight="1" x14ac:dyDescent="0.55000000000000004">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row>
    <row r="468" spans="1:25" ht="14.25" customHeight="1" x14ac:dyDescent="0.55000000000000004">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row>
    <row r="469" spans="1:25" ht="14.25" customHeight="1" x14ac:dyDescent="0.55000000000000004">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row>
    <row r="470" spans="1:25" ht="14.25" customHeight="1" x14ac:dyDescent="0.55000000000000004">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row>
    <row r="471" spans="1:25" ht="14.25" customHeight="1" x14ac:dyDescent="0.55000000000000004">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row>
    <row r="472" spans="1:25" ht="14.25" customHeight="1" x14ac:dyDescent="0.55000000000000004">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row>
    <row r="473" spans="1:25" ht="14.25" customHeight="1" x14ac:dyDescent="0.55000000000000004">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row>
    <row r="474" spans="1:25" ht="14.25" customHeight="1" x14ac:dyDescent="0.55000000000000004">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row>
    <row r="475" spans="1:25" ht="14.25" customHeight="1" x14ac:dyDescent="0.55000000000000004">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row>
    <row r="476" spans="1:25" ht="14.25" customHeight="1" x14ac:dyDescent="0.55000000000000004">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row>
    <row r="477" spans="1:25" ht="14.25" customHeight="1" x14ac:dyDescent="0.55000000000000004">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row>
    <row r="478" spans="1:25" ht="14.25" customHeight="1" x14ac:dyDescent="0.55000000000000004">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row>
    <row r="479" spans="1:25" ht="14.25" customHeight="1" x14ac:dyDescent="0.55000000000000004">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row>
    <row r="480" spans="1:25" ht="14.25" customHeight="1" x14ac:dyDescent="0.55000000000000004">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row>
    <row r="481" spans="1:25" ht="14.25" customHeight="1" x14ac:dyDescent="0.55000000000000004">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row>
    <row r="482" spans="1:25" ht="14.25" customHeight="1" x14ac:dyDescent="0.55000000000000004">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row>
    <row r="483" spans="1:25" ht="14.25" customHeight="1" x14ac:dyDescent="0.55000000000000004">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row>
    <row r="484" spans="1:25" ht="14.25" customHeight="1" x14ac:dyDescent="0.55000000000000004">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row>
    <row r="485" spans="1:25" ht="14.25" customHeight="1" x14ac:dyDescent="0.55000000000000004">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row>
    <row r="486" spans="1:25" ht="14.25" customHeight="1" x14ac:dyDescent="0.55000000000000004">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row>
    <row r="487" spans="1:25" ht="14.25" customHeight="1" x14ac:dyDescent="0.55000000000000004">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row>
    <row r="488" spans="1:25" ht="14.25" customHeight="1" x14ac:dyDescent="0.55000000000000004">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row>
    <row r="489" spans="1:25" ht="14.25" customHeight="1" x14ac:dyDescent="0.55000000000000004">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row>
    <row r="490" spans="1:25" ht="14.25" customHeight="1" x14ac:dyDescent="0.55000000000000004">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row>
    <row r="491" spans="1:25" ht="14.25" customHeight="1" x14ac:dyDescent="0.55000000000000004">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row>
    <row r="492" spans="1:25" ht="14.25" customHeight="1" x14ac:dyDescent="0.55000000000000004">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row>
    <row r="493" spans="1:25" ht="14.25" customHeight="1" x14ac:dyDescent="0.55000000000000004">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row>
    <row r="494" spans="1:25" ht="14.25" customHeight="1" x14ac:dyDescent="0.55000000000000004">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row>
    <row r="495" spans="1:25" ht="14.25" customHeight="1" x14ac:dyDescent="0.55000000000000004">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row>
    <row r="496" spans="1:25" ht="14.25" customHeight="1" x14ac:dyDescent="0.55000000000000004">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row>
    <row r="497" spans="1:25" ht="14.25" customHeight="1" x14ac:dyDescent="0.55000000000000004">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row>
    <row r="498" spans="1:25" ht="14.25" customHeight="1" x14ac:dyDescent="0.55000000000000004">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row>
    <row r="499" spans="1:25" ht="14.25" customHeight="1" x14ac:dyDescent="0.55000000000000004">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row>
    <row r="500" spans="1:25" ht="14.25" customHeight="1" x14ac:dyDescent="0.55000000000000004">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row>
    <row r="501" spans="1:25" ht="14.25" customHeight="1" x14ac:dyDescent="0.55000000000000004">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row>
    <row r="502" spans="1:25" ht="14.25" customHeight="1" x14ac:dyDescent="0.55000000000000004">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row>
    <row r="503" spans="1:25" ht="14.25" customHeight="1" x14ac:dyDescent="0.55000000000000004">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row>
    <row r="504" spans="1:25" ht="14.25" customHeight="1" x14ac:dyDescent="0.55000000000000004">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row>
    <row r="505" spans="1:25" ht="14.25" customHeight="1" x14ac:dyDescent="0.55000000000000004">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row>
    <row r="506" spans="1:25" ht="14.25" customHeight="1" x14ac:dyDescent="0.55000000000000004">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row>
    <row r="507" spans="1:25" ht="14.25" customHeight="1" x14ac:dyDescent="0.55000000000000004">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row>
    <row r="508" spans="1:25" ht="14.25" customHeight="1" x14ac:dyDescent="0.55000000000000004">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row>
    <row r="509" spans="1:25" ht="14.25" customHeight="1" x14ac:dyDescent="0.55000000000000004">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row>
    <row r="510" spans="1:25" ht="14.25" customHeight="1" x14ac:dyDescent="0.55000000000000004">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row>
    <row r="511" spans="1:25" ht="14.25" customHeight="1" x14ac:dyDescent="0.55000000000000004">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row>
    <row r="512" spans="1:25" ht="14.25" customHeight="1" x14ac:dyDescent="0.55000000000000004">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row>
    <row r="513" spans="1:25" ht="14.25" customHeight="1" x14ac:dyDescent="0.55000000000000004">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row>
    <row r="514" spans="1:25" ht="14.25" customHeight="1" x14ac:dyDescent="0.55000000000000004">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row>
    <row r="515" spans="1:25" ht="14.25" customHeight="1" x14ac:dyDescent="0.55000000000000004">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row>
    <row r="516" spans="1:25" ht="14.25" customHeight="1" x14ac:dyDescent="0.55000000000000004">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row>
    <row r="517" spans="1:25" ht="14.25" customHeight="1" x14ac:dyDescent="0.55000000000000004">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row>
    <row r="518" spans="1:25" ht="14.25" customHeight="1" x14ac:dyDescent="0.55000000000000004">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row>
    <row r="519" spans="1:25" ht="14.25" customHeight="1" x14ac:dyDescent="0.55000000000000004">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row>
    <row r="520" spans="1:25" ht="14.25" customHeight="1" x14ac:dyDescent="0.55000000000000004">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row>
    <row r="521" spans="1:25" ht="14.25" customHeight="1" x14ac:dyDescent="0.55000000000000004">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row>
    <row r="522" spans="1:25" ht="14.25" customHeight="1" x14ac:dyDescent="0.55000000000000004">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row>
    <row r="523" spans="1:25" ht="14.25" customHeight="1" x14ac:dyDescent="0.55000000000000004">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row>
    <row r="524" spans="1:25" ht="14.25" customHeight="1" x14ac:dyDescent="0.55000000000000004">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row>
    <row r="525" spans="1:25" ht="14.25" customHeight="1" x14ac:dyDescent="0.55000000000000004">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row>
    <row r="526" spans="1:25" ht="14.25" customHeight="1" x14ac:dyDescent="0.55000000000000004">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row>
    <row r="527" spans="1:25" ht="14.25" customHeight="1" x14ac:dyDescent="0.55000000000000004">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row>
    <row r="528" spans="1:25" ht="14.25" customHeight="1" x14ac:dyDescent="0.55000000000000004">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row>
    <row r="529" spans="1:25" ht="14.25" customHeight="1" x14ac:dyDescent="0.55000000000000004">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row>
    <row r="530" spans="1:25" ht="14.25" customHeight="1" x14ac:dyDescent="0.55000000000000004">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row>
    <row r="531" spans="1:25" ht="14.25" customHeight="1" x14ac:dyDescent="0.55000000000000004">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row>
    <row r="532" spans="1:25" ht="14.25" customHeight="1" x14ac:dyDescent="0.55000000000000004">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row>
    <row r="533" spans="1:25" ht="14.25" customHeight="1" x14ac:dyDescent="0.55000000000000004">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row>
    <row r="534" spans="1:25" ht="14.25" customHeight="1" x14ac:dyDescent="0.55000000000000004">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row>
    <row r="535" spans="1:25" ht="14.25" customHeight="1" x14ac:dyDescent="0.55000000000000004">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row>
    <row r="536" spans="1:25" ht="14.25" customHeight="1" x14ac:dyDescent="0.55000000000000004">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row>
    <row r="537" spans="1:25" ht="14.25" customHeight="1" x14ac:dyDescent="0.55000000000000004">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row>
    <row r="538" spans="1:25" ht="14.25" customHeight="1" x14ac:dyDescent="0.55000000000000004">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row>
    <row r="539" spans="1:25" ht="14.25" customHeight="1" x14ac:dyDescent="0.55000000000000004">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row>
    <row r="540" spans="1:25" ht="14.25" customHeight="1" x14ac:dyDescent="0.55000000000000004">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row>
    <row r="541" spans="1:25" ht="14.25" customHeight="1" x14ac:dyDescent="0.55000000000000004">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row>
    <row r="542" spans="1:25" ht="14.25" customHeight="1" x14ac:dyDescent="0.55000000000000004">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row>
    <row r="543" spans="1:25" ht="14.25" customHeight="1" x14ac:dyDescent="0.55000000000000004">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row>
    <row r="544" spans="1:25" ht="14.25" customHeight="1" x14ac:dyDescent="0.55000000000000004">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row>
    <row r="545" spans="1:25" ht="14.25" customHeight="1" x14ac:dyDescent="0.55000000000000004">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row>
    <row r="546" spans="1:25" ht="14.25" customHeight="1" x14ac:dyDescent="0.55000000000000004">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row>
    <row r="547" spans="1:25" ht="14.25" customHeight="1" x14ac:dyDescent="0.55000000000000004">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row>
    <row r="548" spans="1:25" ht="14.25" customHeight="1" x14ac:dyDescent="0.55000000000000004">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row>
    <row r="549" spans="1:25" ht="14.25" customHeight="1" x14ac:dyDescent="0.55000000000000004">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row>
    <row r="550" spans="1:25" ht="14.25" customHeight="1" x14ac:dyDescent="0.55000000000000004">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row>
    <row r="551" spans="1:25" ht="14.25" customHeight="1" x14ac:dyDescent="0.55000000000000004">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row>
    <row r="552" spans="1:25" ht="14.25" customHeight="1" x14ac:dyDescent="0.55000000000000004">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row>
    <row r="553" spans="1:25" ht="14.25" customHeight="1" x14ac:dyDescent="0.55000000000000004">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row>
    <row r="554" spans="1:25" ht="14.25" customHeight="1" x14ac:dyDescent="0.55000000000000004">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row>
    <row r="555" spans="1:25" ht="14.25" customHeight="1" x14ac:dyDescent="0.55000000000000004">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row>
    <row r="556" spans="1:25" ht="14.25" customHeight="1" x14ac:dyDescent="0.55000000000000004">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row>
    <row r="557" spans="1:25" ht="14.25" customHeight="1" x14ac:dyDescent="0.55000000000000004">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row>
    <row r="558" spans="1:25" ht="14.25" customHeight="1" x14ac:dyDescent="0.55000000000000004">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row>
    <row r="559" spans="1:25" ht="14.25" customHeight="1" x14ac:dyDescent="0.55000000000000004">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row>
    <row r="560" spans="1:25" ht="14.25" customHeight="1" x14ac:dyDescent="0.55000000000000004">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row>
    <row r="561" spans="1:25" ht="14.25" customHeight="1" x14ac:dyDescent="0.55000000000000004">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row>
    <row r="562" spans="1:25" ht="14.25" customHeight="1" x14ac:dyDescent="0.55000000000000004">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row>
    <row r="563" spans="1:25" ht="14.25" customHeight="1" x14ac:dyDescent="0.55000000000000004">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row>
    <row r="564" spans="1:25" ht="14.25" customHeight="1" x14ac:dyDescent="0.55000000000000004">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row>
    <row r="565" spans="1:25" ht="14.25" customHeight="1" x14ac:dyDescent="0.55000000000000004">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row>
    <row r="566" spans="1:25" ht="14.25" customHeight="1" x14ac:dyDescent="0.55000000000000004">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row>
    <row r="567" spans="1:25" ht="14.25" customHeight="1" x14ac:dyDescent="0.55000000000000004">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row>
    <row r="568" spans="1:25" ht="14.25" customHeight="1" x14ac:dyDescent="0.55000000000000004">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row>
    <row r="569" spans="1:25" ht="14.25" customHeight="1" x14ac:dyDescent="0.55000000000000004">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row>
    <row r="570" spans="1:25" ht="14.25" customHeight="1" x14ac:dyDescent="0.55000000000000004">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row>
    <row r="571" spans="1:25" ht="14.25" customHeight="1" x14ac:dyDescent="0.55000000000000004">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row>
    <row r="572" spans="1:25" ht="14.25" customHeight="1" x14ac:dyDescent="0.55000000000000004">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row>
    <row r="573" spans="1:25" ht="14.25" customHeight="1" x14ac:dyDescent="0.55000000000000004">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row>
    <row r="574" spans="1:25" ht="14.25" customHeight="1" x14ac:dyDescent="0.55000000000000004">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row>
    <row r="575" spans="1:25" ht="14.25" customHeight="1" x14ac:dyDescent="0.55000000000000004">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row>
    <row r="576" spans="1:25" ht="14.25" customHeight="1" x14ac:dyDescent="0.55000000000000004">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row>
    <row r="577" spans="1:25" ht="14.25" customHeight="1" x14ac:dyDescent="0.55000000000000004">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row>
    <row r="578" spans="1:25" ht="14.25" customHeight="1" x14ac:dyDescent="0.55000000000000004">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row>
    <row r="579" spans="1:25" ht="14.25" customHeight="1" x14ac:dyDescent="0.55000000000000004">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row>
    <row r="580" spans="1:25" ht="14.25" customHeight="1" x14ac:dyDescent="0.55000000000000004">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row>
    <row r="581" spans="1:25" ht="14.25" customHeight="1" x14ac:dyDescent="0.55000000000000004">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row>
    <row r="582" spans="1:25" ht="14.25" customHeight="1" x14ac:dyDescent="0.55000000000000004">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row>
    <row r="583" spans="1:25" ht="14.25" customHeight="1" x14ac:dyDescent="0.55000000000000004">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row>
    <row r="584" spans="1:25" ht="14.25" customHeight="1" x14ac:dyDescent="0.55000000000000004">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row>
    <row r="585" spans="1:25" ht="14.25" customHeight="1" x14ac:dyDescent="0.55000000000000004">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row>
    <row r="586" spans="1:25" ht="14.25" customHeight="1" x14ac:dyDescent="0.55000000000000004">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row>
    <row r="587" spans="1:25" ht="14.25" customHeight="1" x14ac:dyDescent="0.55000000000000004">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row>
    <row r="588" spans="1:25" ht="14.25" customHeight="1" x14ac:dyDescent="0.55000000000000004">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row>
    <row r="589" spans="1:25" ht="14.25" customHeight="1" x14ac:dyDescent="0.55000000000000004">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row>
    <row r="590" spans="1:25" ht="14.25" customHeight="1" x14ac:dyDescent="0.55000000000000004">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row>
    <row r="591" spans="1:25" ht="14.25" customHeight="1" x14ac:dyDescent="0.55000000000000004">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row>
    <row r="592" spans="1:25" ht="14.25" customHeight="1" x14ac:dyDescent="0.55000000000000004">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row>
    <row r="593" spans="1:25" ht="14.25" customHeight="1" x14ac:dyDescent="0.55000000000000004">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row>
    <row r="594" spans="1:25" ht="14.25" customHeight="1" x14ac:dyDescent="0.55000000000000004">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row>
    <row r="595" spans="1:25" ht="14.25" customHeight="1" x14ac:dyDescent="0.55000000000000004">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row>
    <row r="596" spans="1:25" ht="14.25" customHeight="1" x14ac:dyDescent="0.55000000000000004">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row>
    <row r="597" spans="1:25" ht="14.25" customHeight="1" x14ac:dyDescent="0.55000000000000004">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row>
    <row r="598" spans="1:25" ht="14.25" customHeight="1" x14ac:dyDescent="0.55000000000000004">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row>
    <row r="599" spans="1:25" ht="14.25" customHeight="1" x14ac:dyDescent="0.55000000000000004">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row>
    <row r="600" spans="1:25" ht="14.25" customHeight="1" x14ac:dyDescent="0.55000000000000004">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row>
    <row r="601" spans="1:25" ht="14.25" customHeight="1" x14ac:dyDescent="0.55000000000000004">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row>
    <row r="602" spans="1:25" ht="14.25" customHeight="1" x14ac:dyDescent="0.55000000000000004">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row>
    <row r="603" spans="1:25" ht="14.25" customHeight="1" x14ac:dyDescent="0.55000000000000004">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row>
    <row r="604" spans="1:25" ht="14.25" customHeight="1" x14ac:dyDescent="0.55000000000000004">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row>
    <row r="605" spans="1:25" ht="14.25" customHeight="1" x14ac:dyDescent="0.55000000000000004">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row>
    <row r="606" spans="1:25" ht="14.25" customHeight="1" x14ac:dyDescent="0.55000000000000004">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row>
    <row r="607" spans="1:25" ht="14.25" customHeight="1" x14ac:dyDescent="0.55000000000000004">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row>
    <row r="608" spans="1:25" ht="14.25" customHeight="1" x14ac:dyDescent="0.55000000000000004">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row>
    <row r="609" spans="1:25" ht="14.25" customHeight="1" x14ac:dyDescent="0.55000000000000004">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row>
    <row r="610" spans="1:25" ht="14.25" customHeight="1" x14ac:dyDescent="0.55000000000000004">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row>
    <row r="611" spans="1:25" ht="14.25" customHeight="1" x14ac:dyDescent="0.55000000000000004">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row>
    <row r="612" spans="1:25" ht="14.25" customHeight="1" x14ac:dyDescent="0.55000000000000004">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row>
    <row r="613" spans="1:25" ht="14.25" customHeight="1" x14ac:dyDescent="0.55000000000000004">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row>
    <row r="614" spans="1:25" ht="14.25" customHeight="1" x14ac:dyDescent="0.55000000000000004">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row>
    <row r="615" spans="1:25" ht="14.25" customHeight="1" x14ac:dyDescent="0.55000000000000004">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row>
    <row r="616" spans="1:25" ht="14.25" customHeight="1" x14ac:dyDescent="0.55000000000000004">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row>
    <row r="617" spans="1:25" ht="14.25" customHeight="1" x14ac:dyDescent="0.55000000000000004">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row>
    <row r="618" spans="1:25" ht="14.25" customHeight="1" x14ac:dyDescent="0.55000000000000004">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row>
    <row r="619" spans="1:25" ht="14.25" customHeight="1" x14ac:dyDescent="0.55000000000000004">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row>
    <row r="620" spans="1:25" ht="14.25" customHeight="1" x14ac:dyDescent="0.55000000000000004">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row>
    <row r="621" spans="1:25" ht="14.25" customHeight="1" x14ac:dyDescent="0.55000000000000004">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row>
    <row r="622" spans="1:25" ht="14.25" customHeight="1" x14ac:dyDescent="0.55000000000000004">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row>
    <row r="623" spans="1:25" ht="14.25" customHeight="1" x14ac:dyDescent="0.55000000000000004">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row>
    <row r="624" spans="1:25" ht="14.25" customHeight="1" x14ac:dyDescent="0.55000000000000004">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row>
    <row r="625" spans="1:25" ht="14.25" customHeight="1" x14ac:dyDescent="0.55000000000000004">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row>
    <row r="626" spans="1:25" ht="14.25" customHeight="1" x14ac:dyDescent="0.55000000000000004">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row>
    <row r="627" spans="1:25" ht="14.25" customHeight="1" x14ac:dyDescent="0.55000000000000004">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row>
    <row r="628" spans="1:25" ht="14.25" customHeight="1" x14ac:dyDescent="0.55000000000000004">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row>
    <row r="629" spans="1:25" ht="14.25" customHeight="1" x14ac:dyDescent="0.55000000000000004">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row>
    <row r="630" spans="1:25" ht="14.25" customHeight="1" x14ac:dyDescent="0.55000000000000004">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row>
    <row r="631" spans="1:25" ht="14.25" customHeight="1" x14ac:dyDescent="0.55000000000000004">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row>
    <row r="632" spans="1:25" ht="14.25" customHeight="1" x14ac:dyDescent="0.55000000000000004">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row>
    <row r="633" spans="1:25" ht="14.25" customHeight="1" x14ac:dyDescent="0.55000000000000004">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row>
    <row r="634" spans="1:25" ht="14.25" customHeight="1" x14ac:dyDescent="0.55000000000000004">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row>
    <row r="635" spans="1:25" ht="14.25" customHeight="1" x14ac:dyDescent="0.55000000000000004">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row>
    <row r="636" spans="1:25" ht="14.25" customHeight="1" x14ac:dyDescent="0.55000000000000004">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row>
    <row r="637" spans="1:25" ht="14.25" customHeight="1" x14ac:dyDescent="0.55000000000000004">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row>
    <row r="638" spans="1:25" ht="14.25" customHeight="1" x14ac:dyDescent="0.55000000000000004">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row>
    <row r="639" spans="1:25" ht="14.25" customHeight="1" x14ac:dyDescent="0.55000000000000004">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row>
    <row r="640" spans="1:25" ht="14.25" customHeight="1" x14ac:dyDescent="0.55000000000000004">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row>
    <row r="641" spans="1:25" ht="14.25" customHeight="1" x14ac:dyDescent="0.55000000000000004">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row>
    <row r="642" spans="1:25" ht="14.25" customHeight="1" x14ac:dyDescent="0.55000000000000004">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row>
    <row r="643" spans="1:25" ht="14.25" customHeight="1" x14ac:dyDescent="0.55000000000000004">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row>
    <row r="644" spans="1:25" ht="14.25" customHeight="1" x14ac:dyDescent="0.55000000000000004">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row>
    <row r="645" spans="1:25" ht="14.25" customHeight="1" x14ac:dyDescent="0.55000000000000004">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row>
    <row r="646" spans="1:25" ht="14.25" customHeight="1" x14ac:dyDescent="0.55000000000000004">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row>
    <row r="647" spans="1:25" ht="14.25" customHeight="1" x14ac:dyDescent="0.55000000000000004">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row>
    <row r="648" spans="1:25" ht="14.25" customHeight="1" x14ac:dyDescent="0.55000000000000004">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row>
    <row r="649" spans="1:25" ht="14.25" customHeight="1" x14ac:dyDescent="0.55000000000000004">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row>
    <row r="650" spans="1:25" ht="14.25" customHeight="1" x14ac:dyDescent="0.55000000000000004">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row>
    <row r="651" spans="1:25" ht="14.25" customHeight="1" x14ac:dyDescent="0.55000000000000004">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row>
    <row r="652" spans="1:25" ht="14.25" customHeight="1" x14ac:dyDescent="0.55000000000000004">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row>
    <row r="653" spans="1:25" ht="14.25" customHeight="1" x14ac:dyDescent="0.55000000000000004">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row>
    <row r="654" spans="1:25" ht="14.25" customHeight="1" x14ac:dyDescent="0.55000000000000004">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row>
    <row r="655" spans="1:25" ht="14.25" customHeight="1" x14ac:dyDescent="0.55000000000000004">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row>
    <row r="656" spans="1:25" ht="14.25" customHeight="1" x14ac:dyDescent="0.55000000000000004">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row>
    <row r="657" spans="1:25" ht="14.25" customHeight="1" x14ac:dyDescent="0.55000000000000004">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row>
    <row r="658" spans="1:25" ht="14.25" customHeight="1" x14ac:dyDescent="0.55000000000000004">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row>
    <row r="659" spans="1:25" ht="14.25" customHeight="1" x14ac:dyDescent="0.55000000000000004">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row>
    <row r="660" spans="1:25" ht="14.25" customHeight="1" x14ac:dyDescent="0.55000000000000004">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row>
    <row r="661" spans="1:25" ht="14.25" customHeight="1" x14ac:dyDescent="0.55000000000000004">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row>
    <row r="662" spans="1:25" ht="14.25" customHeight="1" x14ac:dyDescent="0.55000000000000004">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row>
    <row r="663" spans="1:25" ht="14.25" customHeight="1" x14ac:dyDescent="0.55000000000000004">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row>
    <row r="664" spans="1:25" ht="14.25" customHeight="1" x14ac:dyDescent="0.55000000000000004">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row>
    <row r="665" spans="1:25" ht="14.25" customHeight="1" x14ac:dyDescent="0.55000000000000004">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row>
    <row r="666" spans="1:25" ht="14.25" customHeight="1" x14ac:dyDescent="0.55000000000000004">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row>
    <row r="667" spans="1:25" ht="14.25" customHeight="1" x14ac:dyDescent="0.55000000000000004">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row>
    <row r="668" spans="1:25" ht="14.25" customHeight="1" x14ac:dyDescent="0.55000000000000004">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row>
    <row r="669" spans="1:25" ht="14.25" customHeight="1" x14ac:dyDescent="0.55000000000000004">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row>
    <row r="670" spans="1:25" ht="14.25" customHeight="1" x14ac:dyDescent="0.55000000000000004">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row>
    <row r="671" spans="1:25" ht="14.25" customHeight="1" x14ac:dyDescent="0.55000000000000004">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row>
    <row r="672" spans="1:25" ht="14.25" customHeight="1" x14ac:dyDescent="0.55000000000000004">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row>
    <row r="673" spans="1:25" ht="14.25" customHeight="1" x14ac:dyDescent="0.55000000000000004">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row>
    <row r="674" spans="1:25" ht="14.25" customHeight="1" x14ac:dyDescent="0.55000000000000004">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row>
    <row r="675" spans="1:25" ht="14.25" customHeight="1" x14ac:dyDescent="0.55000000000000004">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row>
    <row r="676" spans="1:25" ht="14.25" customHeight="1" x14ac:dyDescent="0.55000000000000004">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row>
    <row r="677" spans="1:25" ht="14.25" customHeight="1" x14ac:dyDescent="0.55000000000000004">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row>
    <row r="678" spans="1:25" ht="14.25" customHeight="1" x14ac:dyDescent="0.55000000000000004">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row>
    <row r="679" spans="1:25" ht="14.25" customHeight="1" x14ac:dyDescent="0.55000000000000004">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row>
    <row r="680" spans="1:25" ht="14.25" customHeight="1" x14ac:dyDescent="0.55000000000000004">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row>
    <row r="681" spans="1:25" ht="14.25" customHeight="1" x14ac:dyDescent="0.55000000000000004">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row>
    <row r="682" spans="1:25" ht="14.25" customHeight="1" x14ac:dyDescent="0.55000000000000004">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row>
    <row r="683" spans="1:25" ht="14.25" customHeight="1" x14ac:dyDescent="0.55000000000000004">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row>
    <row r="684" spans="1:25" ht="14.25" customHeight="1" x14ac:dyDescent="0.55000000000000004">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row>
    <row r="685" spans="1:25" ht="14.25" customHeight="1" x14ac:dyDescent="0.55000000000000004">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row>
    <row r="686" spans="1:25" ht="14.25" customHeight="1" x14ac:dyDescent="0.55000000000000004">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row>
    <row r="687" spans="1:25" ht="14.25" customHeight="1" x14ac:dyDescent="0.55000000000000004">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row>
    <row r="688" spans="1:25" ht="14.25" customHeight="1" x14ac:dyDescent="0.55000000000000004">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row>
    <row r="689" spans="1:25" ht="14.25" customHeight="1" x14ac:dyDescent="0.55000000000000004">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row>
    <row r="690" spans="1:25" ht="14.25" customHeight="1" x14ac:dyDescent="0.55000000000000004">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row>
    <row r="691" spans="1:25" ht="14.25" customHeight="1" x14ac:dyDescent="0.55000000000000004">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row>
    <row r="692" spans="1:25" ht="14.25" customHeight="1" x14ac:dyDescent="0.55000000000000004">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row>
    <row r="693" spans="1:25" ht="14.25" customHeight="1" x14ac:dyDescent="0.55000000000000004">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row>
    <row r="694" spans="1:25" ht="14.25" customHeight="1" x14ac:dyDescent="0.55000000000000004">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row>
    <row r="695" spans="1:25" ht="14.25" customHeight="1" x14ac:dyDescent="0.55000000000000004">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row>
    <row r="696" spans="1:25" ht="14.25" customHeight="1" x14ac:dyDescent="0.55000000000000004">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row>
    <row r="697" spans="1:25" ht="14.25" customHeight="1" x14ac:dyDescent="0.55000000000000004">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row>
    <row r="698" spans="1:25" ht="14.25" customHeight="1" x14ac:dyDescent="0.55000000000000004">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row>
    <row r="699" spans="1:25" ht="14.25" customHeight="1" x14ac:dyDescent="0.55000000000000004">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row>
    <row r="700" spans="1:25" ht="14.25" customHeight="1" x14ac:dyDescent="0.55000000000000004">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row>
    <row r="701" spans="1:25" ht="14.25" customHeight="1" x14ac:dyDescent="0.55000000000000004">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row>
    <row r="702" spans="1:25" ht="14.25" customHeight="1" x14ac:dyDescent="0.55000000000000004">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row>
    <row r="703" spans="1:25" ht="14.25" customHeight="1" x14ac:dyDescent="0.55000000000000004">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row>
    <row r="704" spans="1:25" ht="14.25" customHeight="1" x14ac:dyDescent="0.55000000000000004">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row>
    <row r="705" spans="1:25" ht="14.25" customHeight="1" x14ac:dyDescent="0.55000000000000004">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row>
    <row r="706" spans="1:25" ht="14.25" customHeight="1" x14ac:dyDescent="0.55000000000000004">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row>
    <row r="707" spans="1:25" ht="14.25" customHeight="1" x14ac:dyDescent="0.55000000000000004">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row>
    <row r="708" spans="1:25" ht="14.25" customHeight="1" x14ac:dyDescent="0.55000000000000004">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row>
    <row r="709" spans="1:25" ht="14.25" customHeight="1" x14ac:dyDescent="0.55000000000000004">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row>
    <row r="710" spans="1:25" ht="14.25" customHeight="1" x14ac:dyDescent="0.55000000000000004">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row>
    <row r="711" spans="1:25" ht="14.25" customHeight="1" x14ac:dyDescent="0.55000000000000004">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row>
    <row r="712" spans="1:25" ht="14.25" customHeight="1" x14ac:dyDescent="0.55000000000000004">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row>
    <row r="713" spans="1:25" ht="14.25" customHeight="1" x14ac:dyDescent="0.55000000000000004">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row>
    <row r="714" spans="1:25" ht="14.25" customHeight="1" x14ac:dyDescent="0.55000000000000004">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row>
    <row r="715" spans="1:25" ht="14.25" customHeight="1" x14ac:dyDescent="0.55000000000000004">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row>
    <row r="716" spans="1:25" ht="14.25" customHeight="1" x14ac:dyDescent="0.55000000000000004">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row>
    <row r="717" spans="1:25" ht="14.25" customHeight="1" x14ac:dyDescent="0.55000000000000004">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row>
    <row r="718" spans="1:25" ht="14.25" customHeight="1" x14ac:dyDescent="0.55000000000000004">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row>
    <row r="719" spans="1:25" ht="14.25" customHeight="1" x14ac:dyDescent="0.55000000000000004">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row>
    <row r="720" spans="1:25" ht="14.25" customHeight="1" x14ac:dyDescent="0.55000000000000004">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row>
    <row r="721" spans="1:25" ht="14.25" customHeight="1" x14ac:dyDescent="0.55000000000000004">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row>
    <row r="722" spans="1:25" ht="14.25" customHeight="1" x14ac:dyDescent="0.55000000000000004">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row>
    <row r="723" spans="1:25" ht="14.25" customHeight="1" x14ac:dyDescent="0.55000000000000004">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row>
    <row r="724" spans="1:25" ht="14.25" customHeight="1" x14ac:dyDescent="0.55000000000000004">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row>
    <row r="725" spans="1:25" ht="14.25" customHeight="1" x14ac:dyDescent="0.55000000000000004">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row>
    <row r="726" spans="1:25" ht="14.25" customHeight="1" x14ac:dyDescent="0.55000000000000004">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row>
    <row r="727" spans="1:25" ht="14.25" customHeight="1" x14ac:dyDescent="0.55000000000000004">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row>
    <row r="728" spans="1:25" ht="14.25" customHeight="1" x14ac:dyDescent="0.55000000000000004">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row>
    <row r="729" spans="1:25" ht="14.25" customHeight="1" x14ac:dyDescent="0.55000000000000004">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row>
    <row r="730" spans="1:25" ht="14.25" customHeight="1" x14ac:dyDescent="0.55000000000000004">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row>
    <row r="731" spans="1:25" ht="14.25" customHeight="1" x14ac:dyDescent="0.55000000000000004">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row>
    <row r="732" spans="1:25" ht="14.25" customHeight="1" x14ac:dyDescent="0.55000000000000004">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row>
    <row r="733" spans="1:25" ht="14.25" customHeight="1" x14ac:dyDescent="0.55000000000000004">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row>
    <row r="734" spans="1:25" ht="14.25" customHeight="1" x14ac:dyDescent="0.55000000000000004">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row>
    <row r="735" spans="1:25" ht="14.25" customHeight="1" x14ac:dyDescent="0.55000000000000004">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row>
    <row r="736" spans="1:25" ht="14.25" customHeight="1" x14ac:dyDescent="0.55000000000000004">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row>
    <row r="737" spans="1:25" ht="14.25" customHeight="1" x14ac:dyDescent="0.55000000000000004">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row>
    <row r="738" spans="1:25" ht="14.25" customHeight="1" x14ac:dyDescent="0.55000000000000004">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row>
    <row r="739" spans="1:25" ht="14.25" customHeight="1" x14ac:dyDescent="0.55000000000000004">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row>
    <row r="740" spans="1:25" ht="14.25" customHeight="1" x14ac:dyDescent="0.55000000000000004">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row>
    <row r="741" spans="1:25" ht="14.25" customHeight="1" x14ac:dyDescent="0.55000000000000004">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row>
    <row r="742" spans="1:25" ht="14.25" customHeight="1" x14ac:dyDescent="0.55000000000000004">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row>
    <row r="743" spans="1:25" ht="14.25" customHeight="1" x14ac:dyDescent="0.55000000000000004">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row>
    <row r="744" spans="1:25" ht="14.25" customHeight="1" x14ac:dyDescent="0.55000000000000004">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row>
    <row r="745" spans="1:25" ht="14.25" customHeight="1" x14ac:dyDescent="0.55000000000000004">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row>
    <row r="746" spans="1:25" ht="14.25" customHeight="1" x14ac:dyDescent="0.55000000000000004">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row>
    <row r="747" spans="1:25" ht="14.25" customHeight="1" x14ac:dyDescent="0.55000000000000004">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row>
    <row r="748" spans="1:25" ht="14.25" customHeight="1" x14ac:dyDescent="0.55000000000000004">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row>
    <row r="749" spans="1:25" ht="14.25" customHeight="1" x14ac:dyDescent="0.55000000000000004">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row>
    <row r="750" spans="1:25" ht="14.25" customHeight="1" x14ac:dyDescent="0.55000000000000004">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row>
    <row r="751" spans="1:25" ht="14.25" customHeight="1" x14ac:dyDescent="0.55000000000000004">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row>
    <row r="752" spans="1:25" ht="14.25" customHeight="1" x14ac:dyDescent="0.55000000000000004">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row>
    <row r="753" spans="1:25" ht="14.25" customHeight="1" x14ac:dyDescent="0.55000000000000004">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row>
    <row r="754" spans="1:25" ht="14.25" customHeight="1" x14ac:dyDescent="0.55000000000000004">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row>
    <row r="755" spans="1:25" ht="14.25" customHeight="1" x14ac:dyDescent="0.55000000000000004">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row>
    <row r="756" spans="1:25" ht="14.25" customHeight="1" x14ac:dyDescent="0.55000000000000004">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row>
    <row r="757" spans="1:25" ht="14.25" customHeight="1" x14ac:dyDescent="0.55000000000000004">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row>
    <row r="758" spans="1:25" ht="14.25" customHeight="1" x14ac:dyDescent="0.55000000000000004">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row>
    <row r="759" spans="1:25" ht="14.25" customHeight="1" x14ac:dyDescent="0.55000000000000004">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row>
    <row r="760" spans="1:25" ht="14.25" customHeight="1" x14ac:dyDescent="0.55000000000000004">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row>
    <row r="761" spans="1:25" ht="14.25" customHeight="1" x14ac:dyDescent="0.55000000000000004">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row>
    <row r="762" spans="1:25" ht="14.25" customHeight="1" x14ac:dyDescent="0.55000000000000004">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row>
    <row r="763" spans="1:25" ht="14.25" customHeight="1" x14ac:dyDescent="0.55000000000000004">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row>
    <row r="764" spans="1:25" ht="14.25" customHeight="1" x14ac:dyDescent="0.55000000000000004">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row>
    <row r="765" spans="1:25" ht="14.25" customHeight="1" x14ac:dyDescent="0.55000000000000004">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row>
    <row r="766" spans="1:25" ht="14.25" customHeight="1" x14ac:dyDescent="0.55000000000000004">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row>
    <row r="767" spans="1:25" ht="14.25" customHeight="1" x14ac:dyDescent="0.55000000000000004">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row>
    <row r="768" spans="1:25" ht="14.25" customHeight="1" x14ac:dyDescent="0.55000000000000004">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row>
    <row r="769" spans="1:25" ht="14.25" customHeight="1" x14ac:dyDescent="0.55000000000000004">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row>
    <row r="770" spans="1:25" ht="14.25" customHeight="1" x14ac:dyDescent="0.55000000000000004">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row>
    <row r="771" spans="1:25" ht="14.25" customHeight="1" x14ac:dyDescent="0.55000000000000004">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row>
    <row r="772" spans="1:25" ht="14.25" customHeight="1" x14ac:dyDescent="0.55000000000000004">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row>
    <row r="773" spans="1:25" ht="14.25" customHeight="1" x14ac:dyDescent="0.55000000000000004">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row>
    <row r="774" spans="1:25" ht="14.25" customHeight="1" x14ac:dyDescent="0.55000000000000004">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row>
    <row r="775" spans="1:25" ht="14.25" customHeight="1" x14ac:dyDescent="0.55000000000000004">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row>
    <row r="776" spans="1:25" ht="14.25" customHeight="1" x14ac:dyDescent="0.55000000000000004">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row>
    <row r="777" spans="1:25" ht="14.25" customHeight="1" x14ac:dyDescent="0.55000000000000004">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row>
    <row r="778" spans="1:25" ht="14.25" customHeight="1" x14ac:dyDescent="0.55000000000000004">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row>
    <row r="779" spans="1:25" ht="14.25" customHeight="1" x14ac:dyDescent="0.55000000000000004">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row>
    <row r="780" spans="1:25" ht="14.25" customHeight="1" x14ac:dyDescent="0.55000000000000004">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row>
    <row r="781" spans="1:25" ht="14.25" customHeight="1" x14ac:dyDescent="0.55000000000000004">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row>
    <row r="782" spans="1:25" ht="14.25" customHeight="1" x14ac:dyDescent="0.55000000000000004">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row>
    <row r="783" spans="1:25" ht="14.25" customHeight="1" x14ac:dyDescent="0.55000000000000004">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row>
    <row r="784" spans="1:25" ht="14.25" customHeight="1" x14ac:dyDescent="0.55000000000000004">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row>
    <row r="785" spans="1:25" ht="14.25" customHeight="1" x14ac:dyDescent="0.55000000000000004">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row>
    <row r="786" spans="1:25" ht="14.25" customHeight="1" x14ac:dyDescent="0.55000000000000004">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row>
    <row r="787" spans="1:25" ht="14.25" customHeight="1" x14ac:dyDescent="0.55000000000000004">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row>
    <row r="788" spans="1:25" ht="14.25" customHeight="1" x14ac:dyDescent="0.55000000000000004">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row>
    <row r="789" spans="1:25" ht="14.25" customHeight="1" x14ac:dyDescent="0.55000000000000004">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row>
    <row r="790" spans="1:25" ht="14.25" customHeight="1" x14ac:dyDescent="0.55000000000000004">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row>
    <row r="791" spans="1:25" ht="14.25" customHeight="1" x14ac:dyDescent="0.55000000000000004">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row>
    <row r="792" spans="1:25" ht="14.25" customHeight="1" x14ac:dyDescent="0.55000000000000004">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row>
    <row r="793" spans="1:25" ht="14.25" customHeight="1" x14ac:dyDescent="0.55000000000000004">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row>
    <row r="794" spans="1:25" ht="14.25" customHeight="1" x14ac:dyDescent="0.55000000000000004">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row>
    <row r="795" spans="1:25" ht="14.25" customHeight="1" x14ac:dyDescent="0.55000000000000004">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row>
    <row r="796" spans="1:25" ht="14.25" customHeight="1" x14ac:dyDescent="0.55000000000000004">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row>
    <row r="797" spans="1:25" ht="14.25" customHeight="1" x14ac:dyDescent="0.55000000000000004">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row>
    <row r="798" spans="1:25" ht="14.25" customHeight="1" x14ac:dyDescent="0.55000000000000004">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row>
    <row r="799" spans="1:25" ht="14.25" customHeight="1" x14ac:dyDescent="0.55000000000000004">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row>
    <row r="800" spans="1:25" ht="14.25" customHeight="1" x14ac:dyDescent="0.55000000000000004">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row>
    <row r="801" spans="1:25" ht="14.25" customHeight="1" x14ac:dyDescent="0.55000000000000004">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row>
    <row r="802" spans="1:25" ht="14.25" customHeight="1" x14ac:dyDescent="0.55000000000000004">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row>
    <row r="803" spans="1:25" ht="14.25" customHeight="1" x14ac:dyDescent="0.55000000000000004">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row>
    <row r="804" spans="1:25" ht="14.25" customHeight="1" x14ac:dyDescent="0.55000000000000004">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row>
    <row r="805" spans="1:25" ht="14.25" customHeight="1" x14ac:dyDescent="0.55000000000000004">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row>
    <row r="806" spans="1:25" ht="14.25" customHeight="1" x14ac:dyDescent="0.55000000000000004">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row>
    <row r="807" spans="1:25" ht="14.25" customHeight="1" x14ac:dyDescent="0.55000000000000004">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row>
    <row r="808" spans="1:25" ht="14.25" customHeight="1" x14ac:dyDescent="0.55000000000000004">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row>
    <row r="809" spans="1:25" ht="14.25" customHeight="1" x14ac:dyDescent="0.55000000000000004">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row>
    <row r="810" spans="1:25" ht="14.25" customHeight="1" x14ac:dyDescent="0.55000000000000004">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row>
    <row r="811" spans="1:25" ht="14.25" customHeight="1" x14ac:dyDescent="0.55000000000000004">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row>
    <row r="812" spans="1:25" ht="14.25" customHeight="1" x14ac:dyDescent="0.55000000000000004">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row>
    <row r="813" spans="1:25" ht="14.25" customHeight="1" x14ac:dyDescent="0.55000000000000004">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row>
    <row r="814" spans="1:25" ht="14.25" customHeight="1" x14ac:dyDescent="0.55000000000000004">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row>
    <row r="815" spans="1:25" ht="14.25" customHeight="1" x14ac:dyDescent="0.55000000000000004">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row>
    <row r="816" spans="1:25" ht="14.25" customHeight="1" x14ac:dyDescent="0.55000000000000004">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row>
    <row r="817" spans="1:25" ht="14.25" customHeight="1" x14ac:dyDescent="0.55000000000000004">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row>
    <row r="818" spans="1:25" ht="14.25" customHeight="1" x14ac:dyDescent="0.55000000000000004">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row>
    <row r="819" spans="1:25" ht="14.25" customHeight="1" x14ac:dyDescent="0.55000000000000004">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row>
    <row r="820" spans="1:25" ht="14.25" customHeight="1" x14ac:dyDescent="0.55000000000000004">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row>
    <row r="821" spans="1:25" ht="14.25" customHeight="1" x14ac:dyDescent="0.55000000000000004">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row>
    <row r="822" spans="1:25" ht="14.25" customHeight="1" x14ac:dyDescent="0.55000000000000004">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row>
    <row r="823" spans="1:25" ht="14.25" customHeight="1" x14ac:dyDescent="0.55000000000000004">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row>
    <row r="824" spans="1:25" ht="14.25" customHeight="1" x14ac:dyDescent="0.55000000000000004">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row>
    <row r="825" spans="1:25" ht="14.25" customHeight="1" x14ac:dyDescent="0.55000000000000004">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row>
    <row r="826" spans="1:25" ht="14.25" customHeight="1" x14ac:dyDescent="0.55000000000000004">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row>
    <row r="827" spans="1:25" ht="14.25" customHeight="1" x14ac:dyDescent="0.55000000000000004">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row>
    <row r="828" spans="1:25" ht="14.25" customHeight="1" x14ac:dyDescent="0.55000000000000004">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row>
    <row r="829" spans="1:25" ht="14.25" customHeight="1" x14ac:dyDescent="0.55000000000000004">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row>
    <row r="830" spans="1:25" ht="14.25" customHeight="1" x14ac:dyDescent="0.55000000000000004">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row>
    <row r="831" spans="1:25" ht="14.25" customHeight="1" x14ac:dyDescent="0.55000000000000004">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row>
    <row r="832" spans="1:25" ht="14.25" customHeight="1" x14ac:dyDescent="0.55000000000000004">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row>
    <row r="833" spans="1:25" ht="14.25" customHeight="1" x14ac:dyDescent="0.55000000000000004">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row>
    <row r="834" spans="1:25" ht="14.25" customHeight="1" x14ac:dyDescent="0.55000000000000004">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row>
    <row r="835" spans="1:25" ht="14.25" customHeight="1" x14ac:dyDescent="0.55000000000000004">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row>
    <row r="836" spans="1:25" ht="14.25" customHeight="1" x14ac:dyDescent="0.55000000000000004">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row>
    <row r="837" spans="1:25" ht="14.25" customHeight="1" x14ac:dyDescent="0.55000000000000004">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row>
    <row r="838" spans="1:25" ht="14.25" customHeight="1" x14ac:dyDescent="0.55000000000000004">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row>
    <row r="839" spans="1:25" ht="14.25" customHeight="1" x14ac:dyDescent="0.55000000000000004">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row>
    <row r="840" spans="1:25" ht="14.25" customHeight="1" x14ac:dyDescent="0.55000000000000004">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row>
    <row r="841" spans="1:25" ht="14.25" customHeight="1" x14ac:dyDescent="0.55000000000000004">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row>
    <row r="842" spans="1:25" ht="14.25" customHeight="1" x14ac:dyDescent="0.55000000000000004">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row>
    <row r="843" spans="1:25" ht="14.25" customHeight="1" x14ac:dyDescent="0.55000000000000004">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row>
    <row r="844" spans="1:25" ht="14.25" customHeight="1" x14ac:dyDescent="0.55000000000000004">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row>
    <row r="845" spans="1:25" ht="14.25" customHeight="1" x14ac:dyDescent="0.55000000000000004">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row>
    <row r="846" spans="1:25" ht="14.25" customHeight="1" x14ac:dyDescent="0.55000000000000004">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row>
    <row r="847" spans="1:25" ht="14.25" customHeight="1" x14ac:dyDescent="0.55000000000000004">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row>
    <row r="848" spans="1:25" ht="14.25" customHeight="1" x14ac:dyDescent="0.55000000000000004">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row>
    <row r="849" spans="1:25" ht="14.25" customHeight="1" x14ac:dyDescent="0.55000000000000004">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row>
    <row r="850" spans="1:25" ht="14.25" customHeight="1" x14ac:dyDescent="0.55000000000000004">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row>
    <row r="851" spans="1:25" ht="14.25" customHeight="1" x14ac:dyDescent="0.55000000000000004">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row>
    <row r="852" spans="1:25" ht="14.25" customHeight="1" x14ac:dyDescent="0.55000000000000004">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row>
    <row r="853" spans="1:25" ht="14.25" customHeight="1" x14ac:dyDescent="0.55000000000000004">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row>
    <row r="854" spans="1:25" ht="14.25" customHeight="1" x14ac:dyDescent="0.55000000000000004">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row>
    <row r="855" spans="1:25" ht="14.25" customHeight="1" x14ac:dyDescent="0.55000000000000004">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row>
    <row r="856" spans="1:25" ht="14.25" customHeight="1" x14ac:dyDescent="0.55000000000000004">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row>
    <row r="857" spans="1:25" ht="14.25" customHeight="1" x14ac:dyDescent="0.55000000000000004">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row>
    <row r="858" spans="1:25" ht="14.25" customHeight="1" x14ac:dyDescent="0.55000000000000004">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row>
    <row r="859" spans="1:25" ht="14.25" customHeight="1" x14ac:dyDescent="0.55000000000000004">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row>
    <row r="860" spans="1:25" ht="14.25" customHeight="1" x14ac:dyDescent="0.55000000000000004">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row>
    <row r="861" spans="1:25" ht="14.25" customHeight="1" x14ac:dyDescent="0.55000000000000004">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row>
    <row r="862" spans="1:25" ht="14.25" customHeight="1" x14ac:dyDescent="0.55000000000000004">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row>
    <row r="863" spans="1:25" ht="14.25" customHeight="1" x14ac:dyDescent="0.55000000000000004">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row>
    <row r="864" spans="1:25" ht="14.25" customHeight="1" x14ac:dyDescent="0.55000000000000004">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row>
    <row r="865" spans="1:25" ht="14.25" customHeight="1" x14ac:dyDescent="0.55000000000000004">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row>
    <row r="866" spans="1:25" ht="14.25" customHeight="1" x14ac:dyDescent="0.55000000000000004">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row>
    <row r="867" spans="1:25" ht="14.25" customHeight="1" x14ac:dyDescent="0.55000000000000004">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row>
    <row r="868" spans="1:25" ht="14.25" customHeight="1" x14ac:dyDescent="0.55000000000000004">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row>
    <row r="869" spans="1:25" ht="14.25" customHeight="1" x14ac:dyDescent="0.55000000000000004">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row>
    <row r="870" spans="1:25" ht="14.25" customHeight="1" x14ac:dyDescent="0.55000000000000004">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row>
    <row r="871" spans="1:25" ht="14.25" customHeight="1" x14ac:dyDescent="0.55000000000000004">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row>
    <row r="872" spans="1:25" ht="14.25" customHeight="1" x14ac:dyDescent="0.55000000000000004">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row>
    <row r="873" spans="1:25" ht="14.25" customHeight="1" x14ac:dyDescent="0.55000000000000004">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row>
    <row r="874" spans="1:25" ht="14.25" customHeight="1" x14ac:dyDescent="0.55000000000000004">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row>
    <row r="875" spans="1:25" ht="14.25" customHeight="1" x14ac:dyDescent="0.55000000000000004">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row>
    <row r="876" spans="1:25" ht="14.25" customHeight="1" x14ac:dyDescent="0.55000000000000004">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row>
    <row r="877" spans="1:25" ht="14.25" customHeight="1" x14ac:dyDescent="0.55000000000000004">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row>
    <row r="878" spans="1:25" ht="14.25" customHeight="1" x14ac:dyDescent="0.55000000000000004">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row>
    <row r="879" spans="1:25" ht="14.25" customHeight="1" x14ac:dyDescent="0.55000000000000004">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row>
    <row r="880" spans="1:25" ht="14.25" customHeight="1" x14ac:dyDescent="0.55000000000000004">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row>
    <row r="881" spans="1:25" ht="14.25" customHeight="1" x14ac:dyDescent="0.55000000000000004">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row>
    <row r="882" spans="1:25" ht="14.25" customHeight="1" x14ac:dyDescent="0.55000000000000004">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row>
    <row r="883" spans="1:25" ht="14.25" customHeight="1" x14ac:dyDescent="0.55000000000000004">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row>
    <row r="884" spans="1:25" ht="14.25" customHeight="1" x14ac:dyDescent="0.55000000000000004">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row>
    <row r="885" spans="1:25" ht="14.25" customHeight="1" x14ac:dyDescent="0.55000000000000004">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row>
    <row r="886" spans="1:25" ht="14.25" customHeight="1" x14ac:dyDescent="0.55000000000000004">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row>
    <row r="887" spans="1:25" ht="14.25" customHeight="1" x14ac:dyDescent="0.55000000000000004">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row>
    <row r="888" spans="1:25" ht="14.25" customHeight="1" x14ac:dyDescent="0.55000000000000004">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row>
    <row r="889" spans="1:25" ht="14.25" customHeight="1" x14ac:dyDescent="0.55000000000000004">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row>
    <row r="890" spans="1:25" ht="14.25" customHeight="1" x14ac:dyDescent="0.55000000000000004">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row>
    <row r="891" spans="1:25" ht="14.25" customHeight="1" x14ac:dyDescent="0.55000000000000004">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row>
    <row r="892" spans="1:25" ht="14.25" customHeight="1" x14ac:dyDescent="0.55000000000000004">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row>
    <row r="893" spans="1:25" ht="14.25" customHeight="1" x14ac:dyDescent="0.55000000000000004">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row>
    <row r="894" spans="1:25" ht="14.25" customHeight="1" x14ac:dyDescent="0.55000000000000004">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row>
    <row r="895" spans="1:25" ht="14.25" customHeight="1" x14ac:dyDescent="0.55000000000000004">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row>
    <row r="896" spans="1:25" ht="14.25" customHeight="1" x14ac:dyDescent="0.55000000000000004">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row>
    <row r="897" spans="1:25" ht="14.25" customHeight="1" x14ac:dyDescent="0.55000000000000004">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row>
    <row r="898" spans="1:25" ht="14.25" customHeight="1" x14ac:dyDescent="0.55000000000000004">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row>
    <row r="899" spans="1:25" ht="14.25" customHeight="1" x14ac:dyDescent="0.55000000000000004">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row>
    <row r="900" spans="1:25" ht="14.25" customHeight="1" x14ac:dyDescent="0.55000000000000004">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row>
    <row r="901" spans="1:25" ht="14.25" customHeight="1" x14ac:dyDescent="0.55000000000000004">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row>
    <row r="902" spans="1:25" ht="14.25" customHeight="1" x14ac:dyDescent="0.55000000000000004">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row>
    <row r="903" spans="1:25" ht="14.25" customHeight="1" x14ac:dyDescent="0.55000000000000004">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row>
    <row r="904" spans="1:25" ht="14.25" customHeight="1" x14ac:dyDescent="0.55000000000000004">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row>
    <row r="905" spans="1:25" ht="14.25" customHeight="1" x14ac:dyDescent="0.55000000000000004">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row>
    <row r="906" spans="1:25" ht="14.25" customHeight="1" x14ac:dyDescent="0.55000000000000004">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row>
    <row r="907" spans="1:25" ht="14.25" customHeight="1" x14ac:dyDescent="0.55000000000000004">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row>
    <row r="908" spans="1:25" ht="14.25" customHeight="1" x14ac:dyDescent="0.55000000000000004">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row>
    <row r="909" spans="1:25" ht="14.25" customHeight="1" x14ac:dyDescent="0.55000000000000004">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row>
    <row r="910" spans="1:25" ht="14.25" customHeight="1" x14ac:dyDescent="0.55000000000000004">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row>
    <row r="911" spans="1:25" ht="14.25" customHeight="1" x14ac:dyDescent="0.55000000000000004">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row>
    <row r="912" spans="1:25" ht="14.25" customHeight="1" x14ac:dyDescent="0.55000000000000004">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row>
    <row r="913" spans="1:25" ht="14.25" customHeight="1" x14ac:dyDescent="0.55000000000000004">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row>
    <row r="914" spans="1:25" ht="14.25" customHeight="1" x14ac:dyDescent="0.55000000000000004">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row>
    <row r="915" spans="1:25" ht="14.25" customHeight="1" x14ac:dyDescent="0.55000000000000004">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row>
    <row r="916" spans="1:25" ht="14.25" customHeight="1" x14ac:dyDescent="0.55000000000000004">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row>
    <row r="917" spans="1:25" ht="14.25" customHeight="1" x14ac:dyDescent="0.55000000000000004">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row>
    <row r="918" spans="1:25" ht="14.25" customHeight="1" x14ac:dyDescent="0.55000000000000004">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row>
    <row r="919" spans="1:25" ht="14.25" customHeight="1" x14ac:dyDescent="0.55000000000000004">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row>
    <row r="920" spans="1:25" ht="14.25" customHeight="1" x14ac:dyDescent="0.55000000000000004">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row>
    <row r="921" spans="1:25" ht="14.25" customHeight="1" x14ac:dyDescent="0.55000000000000004">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row>
    <row r="922" spans="1:25" ht="14.25" customHeight="1" x14ac:dyDescent="0.55000000000000004">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row>
    <row r="923" spans="1:25" ht="14.25" customHeight="1" x14ac:dyDescent="0.55000000000000004">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row>
    <row r="924" spans="1:25" ht="14.25" customHeight="1" x14ac:dyDescent="0.55000000000000004">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row>
    <row r="925" spans="1:25" ht="14.25" customHeight="1" x14ac:dyDescent="0.55000000000000004">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row>
    <row r="926" spans="1:25" ht="14.25" customHeight="1" x14ac:dyDescent="0.55000000000000004">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row>
    <row r="927" spans="1:25" ht="14.25" customHeight="1" x14ac:dyDescent="0.55000000000000004">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row>
    <row r="928" spans="1:25" ht="14.25" customHeight="1" x14ac:dyDescent="0.55000000000000004">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row>
    <row r="929" spans="1:25" ht="14.25" customHeight="1" x14ac:dyDescent="0.55000000000000004">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row>
    <row r="930" spans="1:25" ht="14.25" customHeight="1" x14ac:dyDescent="0.55000000000000004">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row>
    <row r="931" spans="1:25" ht="14.25" customHeight="1" x14ac:dyDescent="0.55000000000000004">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row>
    <row r="932" spans="1:25" ht="14.25" customHeight="1" x14ac:dyDescent="0.55000000000000004">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row>
    <row r="933" spans="1:25" ht="14.25" customHeight="1" x14ac:dyDescent="0.55000000000000004">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row>
    <row r="934" spans="1:25" ht="14.25" customHeight="1" x14ac:dyDescent="0.55000000000000004">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row>
    <row r="935" spans="1:25" ht="14.25" customHeight="1" x14ac:dyDescent="0.55000000000000004">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row>
    <row r="936" spans="1:25" ht="14.25" customHeight="1" x14ac:dyDescent="0.55000000000000004">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row>
    <row r="937" spans="1:25" ht="14.25" customHeight="1" x14ac:dyDescent="0.55000000000000004">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row>
    <row r="938" spans="1:25" ht="14.25" customHeight="1" x14ac:dyDescent="0.55000000000000004">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row>
    <row r="939" spans="1:25" ht="14.25" customHeight="1" x14ac:dyDescent="0.55000000000000004">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row>
    <row r="940" spans="1:25" ht="14.25" customHeight="1" x14ac:dyDescent="0.55000000000000004">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row>
    <row r="941" spans="1:25" ht="14.25" customHeight="1" x14ac:dyDescent="0.55000000000000004">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row>
    <row r="942" spans="1:25" ht="14.25" customHeight="1" x14ac:dyDescent="0.55000000000000004">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row>
    <row r="943" spans="1:25" ht="14.25" customHeight="1" x14ac:dyDescent="0.55000000000000004">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row>
    <row r="944" spans="1:25" ht="14.25" customHeight="1" x14ac:dyDescent="0.55000000000000004">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row>
    <row r="945" spans="1:25" ht="14.25" customHeight="1" x14ac:dyDescent="0.55000000000000004">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row>
    <row r="946" spans="1:25" ht="14.25" customHeight="1" x14ac:dyDescent="0.55000000000000004">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row>
    <row r="947" spans="1:25" ht="14.25" customHeight="1" x14ac:dyDescent="0.55000000000000004">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row>
    <row r="948" spans="1:25" ht="14.25" customHeight="1" x14ac:dyDescent="0.55000000000000004">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row>
    <row r="949" spans="1:25" ht="14.25" customHeight="1" x14ac:dyDescent="0.55000000000000004">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row>
    <row r="950" spans="1:25" ht="14.25" customHeight="1" x14ac:dyDescent="0.55000000000000004">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row>
    <row r="951" spans="1:25" ht="14.25" customHeight="1" x14ac:dyDescent="0.55000000000000004">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row>
    <row r="952" spans="1:25" ht="14.25" customHeight="1" x14ac:dyDescent="0.55000000000000004">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row>
    <row r="953" spans="1:25" ht="14.25" customHeight="1" x14ac:dyDescent="0.55000000000000004">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row>
    <row r="954" spans="1:25" ht="14.25" customHeight="1" x14ac:dyDescent="0.55000000000000004">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row>
    <row r="955" spans="1:25" ht="14.25" customHeight="1" x14ac:dyDescent="0.55000000000000004">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row>
    <row r="956" spans="1:25" ht="14.25" customHeight="1" x14ac:dyDescent="0.55000000000000004">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row>
    <row r="957" spans="1:25" ht="14.25" customHeight="1" x14ac:dyDescent="0.55000000000000004">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row>
    <row r="958" spans="1:25" ht="14.25" customHeight="1" x14ac:dyDescent="0.55000000000000004">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row>
    <row r="959" spans="1:25" ht="14.25" customHeight="1" x14ac:dyDescent="0.55000000000000004">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row>
    <row r="960" spans="1:25" ht="14.25" customHeight="1" x14ac:dyDescent="0.55000000000000004">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row>
    <row r="961" spans="1:25" ht="14.25" customHeight="1" x14ac:dyDescent="0.55000000000000004">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row>
    <row r="962" spans="1:25" ht="14.25" customHeight="1" x14ac:dyDescent="0.55000000000000004">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row>
    <row r="963" spans="1:25" ht="14.25" customHeight="1" x14ac:dyDescent="0.55000000000000004">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row>
    <row r="964" spans="1:25" ht="14.25" customHeight="1" x14ac:dyDescent="0.55000000000000004">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row>
    <row r="965" spans="1:25" ht="14.25" customHeight="1" x14ac:dyDescent="0.55000000000000004">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row>
    <row r="966" spans="1:25" ht="14.25" customHeight="1" x14ac:dyDescent="0.55000000000000004">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row>
    <row r="967" spans="1:25" ht="14.25" customHeight="1" x14ac:dyDescent="0.55000000000000004">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row>
    <row r="968" spans="1:25" ht="14.25" customHeight="1" x14ac:dyDescent="0.55000000000000004">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row>
    <row r="969" spans="1:25" ht="14.25" customHeight="1" x14ac:dyDescent="0.55000000000000004">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row>
    <row r="970" spans="1:25" ht="14.25" customHeight="1" x14ac:dyDescent="0.55000000000000004">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row>
    <row r="971" spans="1:25" ht="14.25" customHeight="1" x14ac:dyDescent="0.55000000000000004">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row>
    <row r="972" spans="1:25" ht="14.25" customHeight="1" x14ac:dyDescent="0.55000000000000004">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row>
    <row r="973" spans="1:25" ht="14.25" customHeight="1" x14ac:dyDescent="0.55000000000000004">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row>
    <row r="974" spans="1:25" ht="14.25" customHeight="1" x14ac:dyDescent="0.55000000000000004">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row>
    <row r="975" spans="1:25" ht="14.25" customHeight="1" x14ac:dyDescent="0.55000000000000004">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row>
    <row r="976" spans="1:25" ht="14.25" customHeight="1" x14ac:dyDescent="0.55000000000000004">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row>
    <row r="977" spans="1:25" ht="14.25" customHeight="1" x14ac:dyDescent="0.55000000000000004">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row>
    <row r="978" spans="1:25" ht="14.25" customHeight="1" x14ac:dyDescent="0.55000000000000004">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row>
    <row r="979" spans="1:25" ht="14.25" customHeight="1" x14ac:dyDescent="0.55000000000000004">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row>
    <row r="980" spans="1:25" ht="14.25" customHeight="1" x14ac:dyDescent="0.55000000000000004">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row>
    <row r="981" spans="1:25" ht="14.25" customHeight="1" x14ac:dyDescent="0.55000000000000004">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row>
    <row r="982" spans="1:25" ht="14.25" customHeight="1" x14ac:dyDescent="0.55000000000000004">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row>
    <row r="983" spans="1:25" ht="14.25" customHeight="1" x14ac:dyDescent="0.55000000000000004">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row>
    <row r="984" spans="1:25" ht="14.25" customHeight="1" x14ac:dyDescent="0.55000000000000004">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row>
    <row r="985" spans="1:25" ht="14.25" customHeight="1" x14ac:dyDescent="0.55000000000000004">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row>
    <row r="986" spans="1:25" ht="14.25" customHeight="1" x14ac:dyDescent="0.55000000000000004">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row>
    <row r="987" spans="1:25" ht="14.25" customHeight="1" x14ac:dyDescent="0.55000000000000004">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row>
    <row r="988" spans="1:25" ht="14.25" customHeight="1" x14ac:dyDescent="0.55000000000000004">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row>
    <row r="989" spans="1:25" ht="14.25" customHeight="1" x14ac:dyDescent="0.55000000000000004">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row>
    <row r="990" spans="1:25" ht="14.25" customHeight="1" x14ac:dyDescent="0.55000000000000004">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row>
    <row r="991" spans="1:25" ht="14.25" customHeight="1" x14ac:dyDescent="0.55000000000000004">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row>
    <row r="992" spans="1:25" ht="14.25" customHeight="1" x14ac:dyDescent="0.55000000000000004">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row>
    <row r="993" spans="1:25" ht="14.25" customHeight="1" x14ac:dyDescent="0.55000000000000004">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row>
    <row r="994" spans="1:25" ht="14.25" customHeight="1" x14ac:dyDescent="0.55000000000000004">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row>
    <row r="995" spans="1:25" ht="14.25" customHeight="1" x14ac:dyDescent="0.55000000000000004">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row>
    <row r="996" spans="1:25" ht="14.25" customHeight="1" x14ac:dyDescent="0.55000000000000004">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row>
    <row r="997" spans="1:25" ht="14.25" customHeight="1" x14ac:dyDescent="0.55000000000000004">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row>
    <row r="998" spans="1:25" ht="14.25" customHeight="1" x14ac:dyDescent="0.55000000000000004">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row>
    <row r="999" spans="1:25" ht="14.25" customHeight="1" x14ac:dyDescent="0.55000000000000004">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row>
    <row r="1000" spans="1:25" ht="14.25" customHeight="1" x14ac:dyDescent="0.55000000000000004">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row>
    <row r="1001" spans="1:25" ht="14.25" customHeight="1" x14ac:dyDescent="0.55000000000000004">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row>
    <row r="1002" spans="1:25" ht="14.25" customHeight="1" x14ac:dyDescent="0.55000000000000004">
      <c r="A1002" s="15"/>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row>
    <row r="1003" spans="1:25" ht="14.25" customHeight="1" x14ac:dyDescent="0.55000000000000004">
      <c r="A1003" s="15"/>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row>
  </sheetData>
  <mergeCells count="21">
    <mergeCell ref="B74:F91"/>
    <mergeCell ref="B1:F1"/>
    <mergeCell ref="C3:E3"/>
    <mergeCell ref="C4:E4"/>
    <mergeCell ref="B19:F19"/>
    <mergeCell ref="B37:F37"/>
    <mergeCell ref="B38:F42"/>
    <mergeCell ref="B45:F49"/>
    <mergeCell ref="B52:F56"/>
    <mergeCell ref="B59:F63"/>
    <mergeCell ref="B66:F70"/>
    <mergeCell ref="B73:F73"/>
    <mergeCell ref="B137:F137"/>
    <mergeCell ref="B138:F145"/>
    <mergeCell ref="B146:F153"/>
    <mergeCell ref="B94:F94"/>
    <mergeCell ref="B95:F107"/>
    <mergeCell ref="B109:F109"/>
    <mergeCell ref="B110:F122"/>
    <mergeCell ref="B124:F124"/>
    <mergeCell ref="B125:F1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Statements</vt:lpstr>
      <vt:lpstr>Qualitative Analysis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Nadeje Bayongwale</cp:lastModifiedBy>
  <dcterms:created xsi:type="dcterms:W3CDTF">2026-08-25T02:16:23Z</dcterms:created>
  <dcterms:modified xsi:type="dcterms:W3CDTF">2026-08-30T02:41:21Z</dcterms:modified>
</cp:coreProperties>
</file>